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sa\Desktop\CNI NART_Torres Novas\Coach Card\"/>
    </mc:Choice>
  </mc:AlternateContent>
  <xr:revisionPtr revIDLastSave="0" documentId="13_ncr:1_{D290E2CF-0A6A-4121-AB11-AE548640ECE0}" xr6:coauthVersionLast="47" xr6:coauthVersionMax="47" xr10:uidLastSave="{00000000-0000-0000-0000-000000000000}"/>
  <bookViews>
    <workbookView xWindow="-120" yWindow="-120" windowWidth="38640" windowHeight="15720" xr2:uid="{00000000-000D-0000-FFFF-FFFF00000000}"/>
  </bookViews>
  <sheets>
    <sheet name="COACH CARD" sheetId="1" r:id="rId1"/>
    <sheet name="MOVIMENTOS" sheetId="2" state="hidden" r:id="rId2"/>
    <sheet name="COMPETIÇÕES" sheetId="3" state="hidden" r:id="rId3"/>
    <sheet name="ATLETAS" sheetId="4" state="hidden" r:id="rId4"/>
    <sheet name="CLUBES" sheetId="5" state="hidden" r:id="rId5"/>
  </sheets>
  <externalReferences>
    <externalReference r:id="rId6"/>
  </externalReferences>
  <definedNames>
    <definedName name="_xlnm._FilterDatabase" localSheetId="3" hidden="1">ATLETAS!$A$1:$I$337</definedName>
    <definedName name="_xlnm.Print_Area" localSheetId="0">'COACH CARD'!$A$2:$Y$215</definedName>
    <definedName name="Provas">[1]Provas_Categorias_Atletas_Clube!$A$2:$A$9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11" i="1" l="1"/>
  <c r="V211" i="1"/>
  <c r="U211" i="1"/>
  <c r="T211" i="1"/>
  <c r="S211" i="1"/>
  <c r="R211" i="1"/>
  <c r="Q211" i="1"/>
  <c r="W212" i="1" s="1"/>
  <c r="P211" i="1"/>
  <c r="F211" i="1"/>
  <c r="C211" i="1"/>
  <c r="P209" i="1"/>
  <c r="F209" i="1"/>
  <c r="C209" i="1"/>
  <c r="W205" i="1"/>
  <c r="V205" i="1"/>
  <c r="U205" i="1"/>
  <c r="T205" i="1"/>
  <c r="S205" i="1"/>
  <c r="R205" i="1"/>
  <c r="Q205" i="1"/>
  <c r="W206" i="1" s="1"/>
  <c r="P205" i="1"/>
  <c r="F205" i="1"/>
  <c r="C205" i="1"/>
  <c r="P203" i="1"/>
  <c r="F203" i="1"/>
  <c r="C203" i="1"/>
  <c r="W199" i="1"/>
  <c r="V199" i="1"/>
  <c r="U199" i="1"/>
  <c r="T199" i="1"/>
  <c r="S199" i="1"/>
  <c r="R199" i="1"/>
  <c r="Q199" i="1"/>
  <c r="W200" i="1" s="1"/>
  <c r="P199" i="1"/>
  <c r="F199" i="1"/>
  <c r="C199" i="1"/>
  <c r="P197" i="1"/>
  <c r="F197" i="1"/>
  <c r="C197" i="1"/>
  <c r="W193" i="1"/>
  <c r="V193" i="1"/>
  <c r="U193" i="1"/>
  <c r="T193" i="1"/>
  <c r="S193" i="1"/>
  <c r="R193" i="1"/>
  <c r="Q193" i="1"/>
  <c r="W194" i="1" s="1"/>
  <c r="P193" i="1"/>
  <c r="F193" i="1"/>
  <c r="C193" i="1"/>
  <c r="P191" i="1"/>
  <c r="F191" i="1"/>
  <c r="C191" i="1"/>
  <c r="W187" i="1"/>
  <c r="V187" i="1"/>
  <c r="U187" i="1"/>
  <c r="T187" i="1"/>
  <c r="S187" i="1"/>
  <c r="R187" i="1"/>
  <c r="Q187" i="1"/>
  <c r="W188" i="1" s="1"/>
  <c r="P187" i="1"/>
  <c r="F187" i="1"/>
  <c r="C187" i="1"/>
  <c r="P185" i="1"/>
  <c r="F185" i="1"/>
  <c r="C185" i="1"/>
  <c r="W181" i="1"/>
  <c r="V181" i="1"/>
  <c r="U181" i="1"/>
  <c r="T181" i="1"/>
  <c r="S181" i="1"/>
  <c r="R181" i="1"/>
  <c r="Q181" i="1"/>
  <c r="W182" i="1" s="1"/>
  <c r="P181" i="1"/>
  <c r="F181" i="1"/>
  <c r="C181" i="1"/>
  <c r="P179" i="1"/>
  <c r="F179" i="1"/>
  <c r="C179" i="1"/>
  <c r="W175" i="1"/>
  <c r="V175" i="1"/>
  <c r="U175" i="1"/>
  <c r="T175" i="1"/>
  <c r="S175" i="1"/>
  <c r="R175" i="1"/>
  <c r="Q175" i="1"/>
  <c r="W176" i="1" s="1"/>
  <c r="P175" i="1"/>
  <c r="F175" i="1"/>
  <c r="C175" i="1"/>
  <c r="P173" i="1"/>
  <c r="F173" i="1"/>
  <c r="C173" i="1"/>
  <c r="W169" i="1"/>
  <c r="V169" i="1"/>
  <c r="U169" i="1"/>
  <c r="T169" i="1"/>
  <c r="S169" i="1"/>
  <c r="R169" i="1"/>
  <c r="Q169" i="1"/>
  <c r="W170" i="1" s="1"/>
  <c r="P169" i="1"/>
  <c r="F169" i="1"/>
  <c r="C169" i="1"/>
  <c r="P167" i="1"/>
  <c r="F167" i="1"/>
  <c r="C167" i="1"/>
  <c r="W163" i="1"/>
  <c r="V163" i="1"/>
  <c r="U163" i="1"/>
  <c r="T163" i="1"/>
  <c r="S163" i="1"/>
  <c r="R163" i="1"/>
  <c r="Q163" i="1"/>
  <c r="W164" i="1" s="1"/>
  <c r="P163" i="1"/>
  <c r="F163" i="1"/>
  <c r="C163" i="1"/>
  <c r="P161" i="1"/>
  <c r="F161" i="1"/>
  <c r="C161" i="1"/>
  <c r="W157" i="1"/>
  <c r="V157" i="1"/>
  <c r="U157" i="1"/>
  <c r="T157" i="1"/>
  <c r="S157" i="1"/>
  <c r="R157" i="1"/>
  <c r="Q157" i="1"/>
  <c r="W158" i="1" s="1"/>
  <c r="P157" i="1"/>
  <c r="F157" i="1"/>
  <c r="C157" i="1"/>
  <c r="P155" i="1"/>
  <c r="F155" i="1"/>
  <c r="C155" i="1"/>
  <c r="W151" i="1"/>
  <c r="V151" i="1"/>
  <c r="U151" i="1"/>
  <c r="T151" i="1"/>
  <c r="S151" i="1"/>
  <c r="R151" i="1"/>
  <c r="Q151" i="1"/>
  <c r="P151" i="1"/>
  <c r="F151" i="1"/>
  <c r="C151" i="1"/>
  <c r="P149" i="1"/>
  <c r="F149" i="1"/>
  <c r="C149" i="1"/>
  <c r="W145" i="1"/>
  <c r="V145" i="1"/>
  <c r="U145" i="1"/>
  <c r="T145" i="1"/>
  <c r="S145" i="1"/>
  <c r="R145" i="1"/>
  <c r="Q145" i="1"/>
  <c r="W146" i="1" s="1"/>
  <c r="P145" i="1"/>
  <c r="F145" i="1"/>
  <c r="C145" i="1"/>
  <c r="P143" i="1"/>
  <c r="F143" i="1"/>
  <c r="C143" i="1"/>
  <c r="W139" i="1"/>
  <c r="V139" i="1"/>
  <c r="U139" i="1"/>
  <c r="T139" i="1"/>
  <c r="S139" i="1"/>
  <c r="R139" i="1"/>
  <c r="Q139" i="1"/>
  <c r="P139" i="1"/>
  <c r="F139" i="1"/>
  <c r="C139" i="1"/>
  <c r="P137" i="1"/>
  <c r="F137" i="1"/>
  <c r="C137" i="1"/>
  <c r="W133" i="1"/>
  <c r="V133" i="1"/>
  <c r="U133" i="1"/>
  <c r="T133" i="1"/>
  <c r="S133" i="1"/>
  <c r="R133" i="1"/>
  <c r="Q133" i="1"/>
  <c r="W134" i="1" s="1"/>
  <c r="P133" i="1"/>
  <c r="F133" i="1"/>
  <c r="C133" i="1"/>
  <c r="P131" i="1"/>
  <c r="F131" i="1"/>
  <c r="C131" i="1"/>
  <c r="W127" i="1"/>
  <c r="V127" i="1"/>
  <c r="U127" i="1"/>
  <c r="T127" i="1"/>
  <c r="S127" i="1"/>
  <c r="R127" i="1"/>
  <c r="Q127" i="1"/>
  <c r="P127" i="1"/>
  <c r="F127" i="1"/>
  <c r="C127" i="1"/>
  <c r="P125" i="1"/>
  <c r="F125" i="1"/>
  <c r="C125" i="1"/>
  <c r="W121" i="1"/>
  <c r="V121" i="1"/>
  <c r="U121" i="1"/>
  <c r="T121" i="1"/>
  <c r="S121" i="1"/>
  <c r="R121" i="1"/>
  <c r="Q121" i="1"/>
  <c r="W122" i="1" s="1"/>
  <c r="P121" i="1"/>
  <c r="F121" i="1"/>
  <c r="C121" i="1"/>
  <c r="P119" i="1"/>
  <c r="F119" i="1"/>
  <c r="C119" i="1"/>
  <c r="W115" i="1"/>
  <c r="V115" i="1"/>
  <c r="U115" i="1"/>
  <c r="T115" i="1"/>
  <c r="S115" i="1"/>
  <c r="R115" i="1"/>
  <c r="Q115" i="1"/>
  <c r="P115" i="1"/>
  <c r="F115" i="1"/>
  <c r="C115" i="1"/>
  <c r="P113" i="1"/>
  <c r="F113" i="1"/>
  <c r="C113" i="1"/>
  <c r="W109" i="1"/>
  <c r="V109" i="1"/>
  <c r="U109" i="1"/>
  <c r="T109" i="1"/>
  <c r="S109" i="1"/>
  <c r="R109" i="1"/>
  <c r="Q109" i="1"/>
  <c r="W110" i="1" s="1"/>
  <c r="P109" i="1"/>
  <c r="F109" i="1"/>
  <c r="C109" i="1"/>
  <c r="P107" i="1"/>
  <c r="F107" i="1"/>
  <c r="C107" i="1"/>
  <c r="W103" i="1"/>
  <c r="V103" i="1"/>
  <c r="U103" i="1"/>
  <c r="T103" i="1"/>
  <c r="S103" i="1"/>
  <c r="R103" i="1"/>
  <c r="Q103" i="1"/>
  <c r="P103" i="1"/>
  <c r="F103" i="1"/>
  <c r="C103" i="1"/>
  <c r="P101" i="1"/>
  <c r="F101" i="1"/>
  <c r="C101" i="1"/>
  <c r="W97" i="1"/>
  <c r="V97" i="1"/>
  <c r="U97" i="1"/>
  <c r="T97" i="1"/>
  <c r="S97" i="1"/>
  <c r="R97" i="1"/>
  <c r="Q97" i="1"/>
  <c r="P97" i="1"/>
  <c r="F97" i="1"/>
  <c r="C97" i="1"/>
  <c r="P95" i="1"/>
  <c r="F95" i="1"/>
  <c r="C95" i="1"/>
  <c r="W91" i="1"/>
  <c r="V91" i="1"/>
  <c r="U91" i="1"/>
  <c r="T91" i="1"/>
  <c r="S91" i="1"/>
  <c r="R91" i="1"/>
  <c r="Q91" i="1"/>
  <c r="W92" i="1" s="1"/>
  <c r="P91" i="1"/>
  <c r="F91" i="1"/>
  <c r="C91" i="1"/>
  <c r="P89" i="1"/>
  <c r="F89" i="1"/>
  <c r="C89" i="1"/>
  <c r="W85" i="1"/>
  <c r="V85" i="1"/>
  <c r="U85" i="1"/>
  <c r="T85" i="1"/>
  <c r="S85" i="1"/>
  <c r="R85" i="1"/>
  <c r="Q85" i="1"/>
  <c r="W86" i="1" s="1"/>
  <c r="P85" i="1"/>
  <c r="F85" i="1"/>
  <c r="C85" i="1"/>
  <c r="P83" i="1"/>
  <c r="F83" i="1"/>
  <c r="C83" i="1"/>
  <c r="W79" i="1"/>
  <c r="V79" i="1"/>
  <c r="U79" i="1"/>
  <c r="T79" i="1"/>
  <c r="S79" i="1"/>
  <c r="R79" i="1"/>
  <c r="Q79" i="1"/>
  <c r="W80" i="1" s="1"/>
  <c r="P79" i="1"/>
  <c r="F79" i="1"/>
  <c r="C79" i="1"/>
  <c r="P77" i="1"/>
  <c r="F77" i="1"/>
  <c r="C77" i="1"/>
  <c r="W73" i="1"/>
  <c r="V73" i="1"/>
  <c r="U73" i="1"/>
  <c r="T73" i="1"/>
  <c r="S73" i="1"/>
  <c r="R73" i="1"/>
  <c r="Q73" i="1"/>
  <c r="W74" i="1" s="1"/>
  <c r="F73" i="1"/>
  <c r="C73" i="1"/>
  <c r="P73" i="1" s="1"/>
  <c r="P71" i="1"/>
  <c r="F71" i="1"/>
  <c r="C71" i="1"/>
  <c r="W67" i="1"/>
  <c r="V67" i="1"/>
  <c r="U67" i="1"/>
  <c r="T67" i="1"/>
  <c r="S67" i="1"/>
  <c r="R67" i="1"/>
  <c r="Q67" i="1"/>
  <c r="W68" i="1" s="1"/>
  <c r="F67" i="1"/>
  <c r="C67" i="1"/>
  <c r="P67" i="1" s="1"/>
  <c r="P65" i="1"/>
  <c r="F65" i="1"/>
  <c r="C65" i="1"/>
  <c r="W61" i="1"/>
  <c r="V61" i="1"/>
  <c r="U61" i="1"/>
  <c r="T61" i="1"/>
  <c r="S61" i="1"/>
  <c r="R61" i="1"/>
  <c r="Q61" i="1"/>
  <c r="F61" i="1"/>
  <c r="C61" i="1"/>
  <c r="P61" i="1" s="1"/>
  <c r="P59" i="1"/>
  <c r="F59" i="1"/>
  <c r="C59" i="1"/>
  <c r="W55" i="1"/>
  <c r="V55" i="1"/>
  <c r="U55" i="1"/>
  <c r="T55" i="1"/>
  <c r="S55" i="1"/>
  <c r="R55" i="1"/>
  <c r="Q55" i="1"/>
  <c r="F55" i="1"/>
  <c r="C55" i="1"/>
  <c r="P55" i="1" s="1"/>
  <c r="P53" i="1"/>
  <c r="F53" i="1"/>
  <c r="C53" i="1"/>
  <c r="W49" i="1"/>
  <c r="V49" i="1"/>
  <c r="U49" i="1"/>
  <c r="T49" i="1"/>
  <c r="S49" i="1"/>
  <c r="R49" i="1"/>
  <c r="Q49" i="1"/>
  <c r="W50" i="1" s="1"/>
  <c r="F49" i="1"/>
  <c r="C49" i="1"/>
  <c r="P49" i="1" s="1"/>
  <c r="P47" i="1"/>
  <c r="F47" i="1"/>
  <c r="C47" i="1"/>
  <c r="W43" i="1"/>
  <c r="V43" i="1"/>
  <c r="U43" i="1"/>
  <c r="T43" i="1"/>
  <c r="S43" i="1"/>
  <c r="R43" i="1"/>
  <c r="Q43" i="1"/>
  <c r="F43" i="1"/>
  <c r="C43" i="1"/>
  <c r="P43" i="1" s="1"/>
  <c r="P41" i="1"/>
  <c r="F41" i="1"/>
  <c r="C41" i="1"/>
  <c r="W37" i="1"/>
  <c r="V37" i="1"/>
  <c r="U37" i="1"/>
  <c r="T37" i="1"/>
  <c r="S37" i="1"/>
  <c r="R37" i="1"/>
  <c r="Q37" i="1"/>
  <c r="W38" i="1" s="1"/>
  <c r="F37" i="1"/>
  <c r="C37" i="1"/>
  <c r="P37" i="1" s="1"/>
  <c r="P35" i="1"/>
  <c r="F35" i="1"/>
  <c r="C35" i="1"/>
  <c r="W31" i="1"/>
  <c r="V31" i="1"/>
  <c r="U31" i="1"/>
  <c r="T31" i="1"/>
  <c r="W32" i="1" s="1"/>
  <c r="S31" i="1"/>
  <c r="R31" i="1"/>
  <c r="Q31" i="1"/>
  <c r="F31" i="1"/>
  <c r="C31" i="1"/>
  <c r="P31" i="1" s="1"/>
  <c r="P29" i="1"/>
  <c r="F29" i="1"/>
  <c r="C29" i="1"/>
  <c r="W25" i="1"/>
  <c r="W128" i="1" l="1"/>
  <c r="W104" i="1"/>
  <c r="W152" i="1"/>
  <c r="W116" i="1"/>
  <c r="W140" i="1"/>
  <c r="W62" i="1"/>
  <c r="W98" i="1"/>
  <c r="W56" i="1"/>
  <c r="W44" i="1"/>
  <c r="V25" i="1" l="1"/>
  <c r="U25" i="1"/>
  <c r="T25" i="1"/>
  <c r="S25" i="1"/>
  <c r="R25" i="1"/>
  <c r="Q25" i="1"/>
  <c r="F23" i="1"/>
  <c r="AI211" i="1"/>
  <c r="AH211" i="1"/>
  <c r="AG211" i="1"/>
  <c r="AF211" i="1"/>
  <c r="AE211" i="1"/>
  <c r="AD211" i="1"/>
  <c r="AC211" i="1"/>
  <c r="AB211" i="1"/>
  <c r="AI205" i="1"/>
  <c r="AH205" i="1"/>
  <c r="AG205" i="1"/>
  <c r="AF205" i="1"/>
  <c r="AE205" i="1"/>
  <c r="AD205" i="1"/>
  <c r="AC205" i="1"/>
  <c r="AB205" i="1"/>
  <c r="AI199" i="1"/>
  <c r="AH199" i="1"/>
  <c r="AG199" i="1"/>
  <c r="AF199" i="1"/>
  <c r="AE199" i="1"/>
  <c r="AD199" i="1"/>
  <c r="AC199" i="1"/>
  <c r="AB199" i="1"/>
  <c r="AI193" i="1"/>
  <c r="AH193" i="1"/>
  <c r="AG193" i="1"/>
  <c r="AF193" i="1"/>
  <c r="AE193" i="1"/>
  <c r="AD193" i="1"/>
  <c r="AC193" i="1"/>
  <c r="AB193" i="1"/>
  <c r="AI187" i="1"/>
  <c r="AH187" i="1"/>
  <c r="AG187" i="1"/>
  <c r="AF187" i="1"/>
  <c r="AE187" i="1"/>
  <c r="AD187" i="1"/>
  <c r="AC187" i="1"/>
  <c r="AB187" i="1"/>
  <c r="AI181" i="1"/>
  <c r="AH181" i="1"/>
  <c r="AG181" i="1"/>
  <c r="AF181" i="1"/>
  <c r="AE181" i="1"/>
  <c r="AD181" i="1"/>
  <c r="AC181" i="1"/>
  <c r="AB181" i="1"/>
  <c r="AI175" i="1"/>
  <c r="AH175" i="1"/>
  <c r="AG175" i="1"/>
  <c r="AF175" i="1"/>
  <c r="AE175" i="1"/>
  <c r="AD175" i="1"/>
  <c r="AC175" i="1"/>
  <c r="AB175" i="1"/>
  <c r="AI169" i="1"/>
  <c r="AH169" i="1"/>
  <c r="AG169" i="1"/>
  <c r="AF169" i="1"/>
  <c r="AE169" i="1"/>
  <c r="AD169" i="1"/>
  <c r="AC169" i="1"/>
  <c r="AB169" i="1"/>
  <c r="AI163" i="1"/>
  <c r="AH163" i="1"/>
  <c r="AG163" i="1"/>
  <c r="AF163" i="1"/>
  <c r="AE163" i="1"/>
  <c r="AD163" i="1"/>
  <c r="AC163" i="1"/>
  <c r="AB163" i="1"/>
  <c r="AI157" i="1"/>
  <c r="AH157" i="1"/>
  <c r="AG157" i="1"/>
  <c r="AF157" i="1"/>
  <c r="AE157" i="1"/>
  <c r="AD157" i="1"/>
  <c r="AC157" i="1"/>
  <c r="AB157" i="1"/>
  <c r="AI151" i="1"/>
  <c r="AH151" i="1"/>
  <c r="AG151" i="1"/>
  <c r="AF151" i="1"/>
  <c r="AE151" i="1"/>
  <c r="AD151" i="1"/>
  <c r="AC151" i="1"/>
  <c r="AB151" i="1"/>
  <c r="AI145" i="1"/>
  <c r="AH145" i="1"/>
  <c r="AG145" i="1"/>
  <c r="AF145" i="1"/>
  <c r="AE145" i="1"/>
  <c r="AD145" i="1"/>
  <c r="AC145" i="1"/>
  <c r="AB145" i="1"/>
  <c r="AI139" i="1"/>
  <c r="AH139" i="1"/>
  <c r="AG139" i="1"/>
  <c r="AF139" i="1"/>
  <c r="AE139" i="1"/>
  <c r="AD139" i="1"/>
  <c r="AC139" i="1"/>
  <c r="AB139" i="1"/>
  <c r="AI133" i="1"/>
  <c r="AH133" i="1"/>
  <c r="AG133" i="1"/>
  <c r="AF133" i="1"/>
  <c r="AE133" i="1"/>
  <c r="AD133" i="1"/>
  <c r="AC133" i="1"/>
  <c r="AB133" i="1"/>
  <c r="AI127" i="1"/>
  <c r="AH127" i="1"/>
  <c r="AG127" i="1"/>
  <c r="AF127" i="1"/>
  <c r="AE127" i="1"/>
  <c r="AD127" i="1"/>
  <c r="AC127" i="1"/>
  <c r="AB127" i="1"/>
  <c r="AI121" i="1"/>
  <c r="AH121" i="1"/>
  <c r="AG121" i="1"/>
  <c r="AF121" i="1"/>
  <c r="AE121" i="1"/>
  <c r="AD121" i="1"/>
  <c r="AC121" i="1"/>
  <c r="AB121" i="1"/>
  <c r="AI115" i="1"/>
  <c r="AH115" i="1"/>
  <c r="AG115" i="1"/>
  <c r="AF115" i="1"/>
  <c r="AE115" i="1"/>
  <c r="AD115" i="1"/>
  <c r="AC115" i="1"/>
  <c r="AB115" i="1"/>
  <c r="AI109" i="1"/>
  <c r="AH109" i="1"/>
  <c r="AG109" i="1"/>
  <c r="AF109" i="1"/>
  <c r="AE109" i="1"/>
  <c r="AD109" i="1"/>
  <c r="AC109" i="1"/>
  <c r="AB109" i="1"/>
  <c r="AI103" i="1"/>
  <c r="AH103" i="1"/>
  <c r="AG103" i="1"/>
  <c r="AF103" i="1"/>
  <c r="AE103" i="1"/>
  <c r="AD103" i="1"/>
  <c r="AC103" i="1"/>
  <c r="AB103" i="1"/>
  <c r="AI97" i="1"/>
  <c r="AH97" i="1"/>
  <c r="AG97" i="1"/>
  <c r="AF97" i="1"/>
  <c r="AE97" i="1"/>
  <c r="AD97" i="1"/>
  <c r="AC97" i="1"/>
  <c r="AB97" i="1"/>
  <c r="AI91" i="1"/>
  <c r="AH91" i="1"/>
  <c r="AG91" i="1"/>
  <c r="AF91" i="1"/>
  <c r="AE91" i="1"/>
  <c r="AD91" i="1"/>
  <c r="AC91" i="1"/>
  <c r="AB91" i="1"/>
  <c r="AI85" i="1"/>
  <c r="AH85" i="1"/>
  <c r="AG85" i="1"/>
  <c r="AF85" i="1"/>
  <c r="AE85" i="1"/>
  <c r="AD85" i="1"/>
  <c r="AC85" i="1"/>
  <c r="AB85" i="1"/>
  <c r="AI79" i="1"/>
  <c r="AH79" i="1"/>
  <c r="AG79" i="1"/>
  <c r="AF79" i="1"/>
  <c r="AE79" i="1"/>
  <c r="AD79" i="1"/>
  <c r="AC79" i="1"/>
  <c r="AB79" i="1"/>
  <c r="AI73" i="1"/>
  <c r="AH73" i="1"/>
  <c r="AG73" i="1"/>
  <c r="AF73" i="1"/>
  <c r="AE73" i="1"/>
  <c r="AD73" i="1"/>
  <c r="AC73" i="1"/>
  <c r="AB73" i="1"/>
  <c r="AI67" i="1"/>
  <c r="AH67" i="1"/>
  <c r="AG67" i="1"/>
  <c r="AF67" i="1"/>
  <c r="AE67" i="1"/>
  <c r="AD67" i="1"/>
  <c r="AC67" i="1"/>
  <c r="AB67" i="1"/>
  <c r="AI61" i="1"/>
  <c r="AH61" i="1"/>
  <c r="AG61" i="1"/>
  <c r="AF61" i="1"/>
  <c r="AE61" i="1"/>
  <c r="AD61" i="1"/>
  <c r="AC61" i="1"/>
  <c r="AB61" i="1"/>
  <c r="AI55" i="1"/>
  <c r="AH55" i="1"/>
  <c r="AG55" i="1"/>
  <c r="AF55" i="1"/>
  <c r="AE55" i="1"/>
  <c r="AD55" i="1"/>
  <c r="AC55" i="1"/>
  <c r="AB55" i="1"/>
  <c r="AI49" i="1"/>
  <c r="AH49" i="1"/>
  <c r="AG49" i="1"/>
  <c r="AF49" i="1"/>
  <c r="AE49" i="1"/>
  <c r="AD49" i="1"/>
  <c r="AC49" i="1"/>
  <c r="AB49" i="1"/>
  <c r="AI43" i="1"/>
  <c r="AH43" i="1"/>
  <c r="AG43" i="1"/>
  <c r="AF43" i="1"/>
  <c r="AE43" i="1"/>
  <c r="AD43" i="1"/>
  <c r="AC43" i="1"/>
  <c r="AB43" i="1"/>
  <c r="AI37" i="1"/>
  <c r="AH37" i="1"/>
  <c r="AG37" i="1"/>
  <c r="AF37" i="1"/>
  <c r="AE37" i="1"/>
  <c r="AD37" i="1"/>
  <c r="AC37" i="1"/>
  <c r="AB37" i="1"/>
  <c r="AI31" i="1"/>
  <c r="AH31" i="1"/>
  <c r="AG31" i="1"/>
  <c r="AF31" i="1"/>
  <c r="AE31" i="1"/>
  <c r="AD31" i="1"/>
  <c r="AC31" i="1"/>
  <c r="AB31" i="1"/>
  <c r="AJ211" i="1"/>
  <c r="AI25" i="1"/>
  <c r="AH25" i="1"/>
  <c r="AG25" i="1"/>
  <c r="AF25" i="1"/>
  <c r="AE25" i="1"/>
  <c r="AD25" i="1"/>
  <c r="AC25" i="1"/>
  <c r="AB25" i="1"/>
  <c r="G211" i="1" l="1"/>
  <c r="W26" i="1"/>
  <c r="AP211" i="1" l="1"/>
  <c r="M211" i="1" s="1"/>
  <c r="AP205" i="1"/>
  <c r="M205" i="1" s="1"/>
  <c r="AP199" i="1"/>
  <c r="M199" i="1" s="1"/>
  <c r="AP193" i="1"/>
  <c r="M193" i="1" s="1"/>
  <c r="AP187" i="1"/>
  <c r="M187" i="1" s="1"/>
  <c r="AP181" i="1"/>
  <c r="M181" i="1" s="1"/>
  <c r="AP175" i="1"/>
  <c r="M175" i="1" s="1"/>
  <c r="AP169" i="1"/>
  <c r="M169" i="1" s="1"/>
  <c r="AP163" i="1"/>
  <c r="M163" i="1" s="1"/>
  <c r="AP157" i="1"/>
  <c r="M157" i="1" s="1"/>
  <c r="AP151" i="1"/>
  <c r="M151" i="1" s="1"/>
  <c r="AP145" i="1"/>
  <c r="M145" i="1" s="1"/>
  <c r="AP139" i="1"/>
  <c r="M139" i="1" s="1"/>
  <c r="AP133" i="1"/>
  <c r="M133" i="1" s="1"/>
  <c r="AP127" i="1"/>
  <c r="M127" i="1" s="1"/>
  <c r="AP121" i="1"/>
  <c r="M121" i="1" s="1"/>
  <c r="AP115" i="1"/>
  <c r="M115" i="1" s="1"/>
  <c r="AP109" i="1"/>
  <c r="M109" i="1" s="1"/>
  <c r="AP103" i="1"/>
  <c r="M103" i="1" s="1"/>
  <c r="AP97" i="1"/>
  <c r="M97" i="1" s="1"/>
  <c r="AP91" i="1"/>
  <c r="M91" i="1" s="1"/>
  <c r="AP85" i="1"/>
  <c r="M85" i="1" s="1"/>
  <c r="AP79" i="1"/>
  <c r="M79" i="1" s="1"/>
  <c r="AP73" i="1"/>
  <c r="M73" i="1" s="1"/>
  <c r="AP67" i="1"/>
  <c r="M67" i="1" s="1"/>
  <c r="AP61" i="1"/>
  <c r="M61" i="1" s="1"/>
  <c r="AP55" i="1"/>
  <c r="M55" i="1" s="1"/>
  <c r="AP49" i="1"/>
  <c r="M49" i="1" s="1"/>
  <c r="AP43" i="1"/>
  <c r="M43" i="1" s="1"/>
  <c r="AP37" i="1"/>
  <c r="M37" i="1" s="1"/>
  <c r="AP31" i="1"/>
  <c r="M31" i="1" s="1"/>
  <c r="AQ211" i="1"/>
  <c r="N211" i="1" s="1"/>
  <c r="AO211" i="1"/>
  <c r="L211" i="1" s="1"/>
  <c r="AN211" i="1"/>
  <c r="K211" i="1" s="1"/>
  <c r="AM211" i="1"/>
  <c r="J211" i="1" s="1"/>
  <c r="AL211" i="1"/>
  <c r="I211" i="1" s="1"/>
  <c r="AK211" i="1"/>
  <c r="H211" i="1" s="1"/>
  <c r="AQ205" i="1"/>
  <c r="N205" i="1" s="1"/>
  <c r="AO205" i="1"/>
  <c r="L205" i="1" s="1"/>
  <c r="AN205" i="1"/>
  <c r="K205" i="1" s="1"/>
  <c r="AM205" i="1"/>
  <c r="J205" i="1" s="1"/>
  <c r="AL205" i="1"/>
  <c r="I205" i="1" s="1"/>
  <c r="AK205" i="1"/>
  <c r="H205" i="1" s="1"/>
  <c r="AJ205" i="1"/>
  <c r="G205" i="1" s="1"/>
  <c r="AQ199" i="1"/>
  <c r="N199" i="1" s="1"/>
  <c r="AO199" i="1"/>
  <c r="L199" i="1" s="1"/>
  <c r="AN199" i="1"/>
  <c r="K199" i="1" s="1"/>
  <c r="AM199" i="1"/>
  <c r="J199" i="1" s="1"/>
  <c r="AL199" i="1"/>
  <c r="I199" i="1" s="1"/>
  <c r="AK199" i="1"/>
  <c r="H199" i="1" s="1"/>
  <c r="AJ199" i="1"/>
  <c r="G199" i="1" s="1"/>
  <c r="AQ193" i="1"/>
  <c r="N193" i="1" s="1"/>
  <c r="AO193" i="1"/>
  <c r="L193" i="1" s="1"/>
  <c r="AN193" i="1"/>
  <c r="K193" i="1" s="1"/>
  <c r="AM193" i="1"/>
  <c r="J193" i="1" s="1"/>
  <c r="AL193" i="1"/>
  <c r="I193" i="1" s="1"/>
  <c r="AK193" i="1"/>
  <c r="H193" i="1" s="1"/>
  <c r="AJ193" i="1"/>
  <c r="G193" i="1" s="1"/>
  <c r="AQ187" i="1"/>
  <c r="N187" i="1" s="1"/>
  <c r="AO187" i="1"/>
  <c r="L187" i="1" s="1"/>
  <c r="AN187" i="1"/>
  <c r="K187" i="1" s="1"/>
  <c r="AM187" i="1"/>
  <c r="J187" i="1" s="1"/>
  <c r="AL187" i="1"/>
  <c r="I187" i="1" s="1"/>
  <c r="AK187" i="1"/>
  <c r="H187" i="1" s="1"/>
  <c r="AJ187" i="1"/>
  <c r="G187" i="1" s="1"/>
  <c r="AQ181" i="1"/>
  <c r="N181" i="1" s="1"/>
  <c r="AO181" i="1"/>
  <c r="L181" i="1" s="1"/>
  <c r="AN181" i="1"/>
  <c r="K181" i="1" s="1"/>
  <c r="AM181" i="1"/>
  <c r="J181" i="1" s="1"/>
  <c r="AL181" i="1"/>
  <c r="I181" i="1" s="1"/>
  <c r="AK181" i="1"/>
  <c r="H181" i="1" s="1"/>
  <c r="AJ181" i="1"/>
  <c r="G181" i="1" s="1"/>
  <c r="AQ175" i="1"/>
  <c r="N175" i="1" s="1"/>
  <c r="AO175" i="1"/>
  <c r="L175" i="1" s="1"/>
  <c r="AN175" i="1"/>
  <c r="K175" i="1" s="1"/>
  <c r="AM175" i="1"/>
  <c r="J175" i="1" s="1"/>
  <c r="AL175" i="1"/>
  <c r="I175" i="1" s="1"/>
  <c r="AK175" i="1"/>
  <c r="H175" i="1" s="1"/>
  <c r="AJ175" i="1"/>
  <c r="G175" i="1" s="1"/>
  <c r="AQ169" i="1"/>
  <c r="N169" i="1" s="1"/>
  <c r="AO169" i="1"/>
  <c r="L169" i="1" s="1"/>
  <c r="AN169" i="1"/>
  <c r="K169" i="1" s="1"/>
  <c r="AM169" i="1"/>
  <c r="J169" i="1" s="1"/>
  <c r="AL169" i="1"/>
  <c r="I169" i="1" s="1"/>
  <c r="AK169" i="1"/>
  <c r="H169" i="1" s="1"/>
  <c r="AJ169" i="1"/>
  <c r="G169" i="1" s="1"/>
  <c r="AQ163" i="1"/>
  <c r="N163" i="1" s="1"/>
  <c r="AO163" i="1"/>
  <c r="L163" i="1" s="1"/>
  <c r="AN163" i="1"/>
  <c r="K163" i="1" s="1"/>
  <c r="AM163" i="1"/>
  <c r="J163" i="1" s="1"/>
  <c r="AL163" i="1"/>
  <c r="I163" i="1" s="1"/>
  <c r="AK163" i="1"/>
  <c r="H163" i="1" s="1"/>
  <c r="AJ163" i="1"/>
  <c r="G163" i="1" s="1"/>
  <c r="AQ157" i="1"/>
  <c r="N157" i="1" s="1"/>
  <c r="AO157" i="1"/>
  <c r="L157" i="1" s="1"/>
  <c r="AN157" i="1"/>
  <c r="K157" i="1" s="1"/>
  <c r="AM157" i="1"/>
  <c r="J157" i="1" s="1"/>
  <c r="AL157" i="1"/>
  <c r="I157" i="1" s="1"/>
  <c r="AK157" i="1"/>
  <c r="H157" i="1" s="1"/>
  <c r="AJ157" i="1"/>
  <c r="G157" i="1" s="1"/>
  <c r="AQ151" i="1"/>
  <c r="N151" i="1" s="1"/>
  <c r="AO151" i="1"/>
  <c r="L151" i="1" s="1"/>
  <c r="AN151" i="1"/>
  <c r="K151" i="1" s="1"/>
  <c r="AM151" i="1"/>
  <c r="J151" i="1" s="1"/>
  <c r="AL151" i="1"/>
  <c r="I151" i="1" s="1"/>
  <c r="AK151" i="1"/>
  <c r="H151" i="1" s="1"/>
  <c r="AJ151" i="1"/>
  <c r="G151" i="1" s="1"/>
  <c r="AQ145" i="1"/>
  <c r="N145" i="1" s="1"/>
  <c r="AO145" i="1"/>
  <c r="L145" i="1" s="1"/>
  <c r="AN145" i="1"/>
  <c r="K145" i="1" s="1"/>
  <c r="AM145" i="1"/>
  <c r="J145" i="1" s="1"/>
  <c r="AL145" i="1"/>
  <c r="I145" i="1" s="1"/>
  <c r="AK145" i="1"/>
  <c r="H145" i="1" s="1"/>
  <c r="AJ145" i="1"/>
  <c r="G145" i="1" s="1"/>
  <c r="AQ139" i="1"/>
  <c r="N139" i="1" s="1"/>
  <c r="AO139" i="1"/>
  <c r="L139" i="1" s="1"/>
  <c r="AN139" i="1"/>
  <c r="K139" i="1" s="1"/>
  <c r="AM139" i="1"/>
  <c r="J139" i="1" s="1"/>
  <c r="AL139" i="1"/>
  <c r="I139" i="1" s="1"/>
  <c r="AK139" i="1"/>
  <c r="H139" i="1" s="1"/>
  <c r="AJ139" i="1"/>
  <c r="G139" i="1" s="1"/>
  <c r="AQ133" i="1"/>
  <c r="N133" i="1" s="1"/>
  <c r="AO133" i="1"/>
  <c r="L133" i="1" s="1"/>
  <c r="AN133" i="1"/>
  <c r="K133" i="1" s="1"/>
  <c r="AM133" i="1"/>
  <c r="J133" i="1" s="1"/>
  <c r="AL133" i="1"/>
  <c r="I133" i="1" s="1"/>
  <c r="AK133" i="1"/>
  <c r="H133" i="1" s="1"/>
  <c r="AJ133" i="1"/>
  <c r="G133" i="1" s="1"/>
  <c r="AQ127" i="1"/>
  <c r="N127" i="1" s="1"/>
  <c r="AO127" i="1"/>
  <c r="L127" i="1" s="1"/>
  <c r="AN127" i="1"/>
  <c r="K127" i="1" s="1"/>
  <c r="AM127" i="1"/>
  <c r="J127" i="1" s="1"/>
  <c r="AL127" i="1"/>
  <c r="I127" i="1" s="1"/>
  <c r="AK127" i="1"/>
  <c r="H127" i="1" s="1"/>
  <c r="AJ127" i="1"/>
  <c r="G127" i="1" s="1"/>
  <c r="AQ121" i="1"/>
  <c r="N121" i="1" s="1"/>
  <c r="AO121" i="1"/>
  <c r="L121" i="1" s="1"/>
  <c r="AN121" i="1"/>
  <c r="K121" i="1" s="1"/>
  <c r="AM121" i="1"/>
  <c r="J121" i="1" s="1"/>
  <c r="AL121" i="1"/>
  <c r="I121" i="1" s="1"/>
  <c r="AK121" i="1"/>
  <c r="H121" i="1" s="1"/>
  <c r="AJ121" i="1"/>
  <c r="G121" i="1" s="1"/>
  <c r="AQ115" i="1"/>
  <c r="N115" i="1" s="1"/>
  <c r="AO115" i="1"/>
  <c r="L115" i="1" s="1"/>
  <c r="AN115" i="1"/>
  <c r="K115" i="1" s="1"/>
  <c r="AM115" i="1"/>
  <c r="J115" i="1" s="1"/>
  <c r="AL115" i="1"/>
  <c r="I115" i="1" s="1"/>
  <c r="AK115" i="1"/>
  <c r="H115" i="1" s="1"/>
  <c r="AJ115" i="1"/>
  <c r="G115" i="1" s="1"/>
  <c r="AQ109" i="1"/>
  <c r="N109" i="1" s="1"/>
  <c r="AO109" i="1"/>
  <c r="L109" i="1" s="1"/>
  <c r="AN109" i="1"/>
  <c r="K109" i="1" s="1"/>
  <c r="AM109" i="1"/>
  <c r="J109" i="1" s="1"/>
  <c r="AL109" i="1"/>
  <c r="I109" i="1" s="1"/>
  <c r="AK109" i="1"/>
  <c r="H109" i="1" s="1"/>
  <c r="AJ109" i="1"/>
  <c r="G109" i="1" s="1"/>
  <c r="AQ103" i="1"/>
  <c r="N103" i="1" s="1"/>
  <c r="AO103" i="1"/>
  <c r="L103" i="1" s="1"/>
  <c r="AN103" i="1"/>
  <c r="K103" i="1" s="1"/>
  <c r="AM103" i="1"/>
  <c r="J103" i="1" s="1"/>
  <c r="AL103" i="1"/>
  <c r="I103" i="1" s="1"/>
  <c r="AK103" i="1"/>
  <c r="H103" i="1" s="1"/>
  <c r="AJ103" i="1"/>
  <c r="G103" i="1" s="1"/>
  <c r="AQ97" i="1"/>
  <c r="N97" i="1" s="1"/>
  <c r="AO97" i="1"/>
  <c r="L97" i="1" s="1"/>
  <c r="AN97" i="1"/>
  <c r="K97" i="1" s="1"/>
  <c r="AM97" i="1"/>
  <c r="J97" i="1" s="1"/>
  <c r="AL97" i="1"/>
  <c r="I97" i="1" s="1"/>
  <c r="AK97" i="1"/>
  <c r="H97" i="1" s="1"/>
  <c r="AJ97" i="1"/>
  <c r="G97" i="1" s="1"/>
  <c r="AQ91" i="1"/>
  <c r="N91" i="1" s="1"/>
  <c r="AO91" i="1"/>
  <c r="L91" i="1" s="1"/>
  <c r="AN91" i="1"/>
  <c r="K91" i="1" s="1"/>
  <c r="AM91" i="1"/>
  <c r="J91" i="1" s="1"/>
  <c r="AL91" i="1"/>
  <c r="I91" i="1" s="1"/>
  <c r="AK91" i="1"/>
  <c r="H91" i="1" s="1"/>
  <c r="AJ91" i="1"/>
  <c r="G91" i="1" s="1"/>
  <c r="AQ85" i="1"/>
  <c r="N85" i="1" s="1"/>
  <c r="AO85" i="1"/>
  <c r="L85" i="1" s="1"/>
  <c r="AN85" i="1"/>
  <c r="K85" i="1" s="1"/>
  <c r="AM85" i="1"/>
  <c r="J85" i="1" s="1"/>
  <c r="AL85" i="1"/>
  <c r="I85" i="1" s="1"/>
  <c r="AK85" i="1"/>
  <c r="H85" i="1" s="1"/>
  <c r="AJ85" i="1"/>
  <c r="G85" i="1" s="1"/>
  <c r="AQ79" i="1"/>
  <c r="N79" i="1" s="1"/>
  <c r="AO79" i="1"/>
  <c r="L79" i="1" s="1"/>
  <c r="AN79" i="1"/>
  <c r="K79" i="1" s="1"/>
  <c r="AM79" i="1"/>
  <c r="J79" i="1" s="1"/>
  <c r="AL79" i="1"/>
  <c r="I79" i="1" s="1"/>
  <c r="AK79" i="1"/>
  <c r="H79" i="1" s="1"/>
  <c r="AJ79" i="1"/>
  <c r="G79" i="1" s="1"/>
  <c r="AQ73" i="1"/>
  <c r="N73" i="1" s="1"/>
  <c r="AO73" i="1"/>
  <c r="L73" i="1" s="1"/>
  <c r="AN73" i="1"/>
  <c r="K73" i="1" s="1"/>
  <c r="AM73" i="1"/>
  <c r="J73" i="1" s="1"/>
  <c r="AL73" i="1"/>
  <c r="I73" i="1" s="1"/>
  <c r="AK73" i="1"/>
  <c r="H73" i="1" s="1"/>
  <c r="AJ73" i="1"/>
  <c r="G73" i="1" s="1"/>
  <c r="AQ67" i="1"/>
  <c r="N67" i="1" s="1"/>
  <c r="AO67" i="1"/>
  <c r="L67" i="1" s="1"/>
  <c r="AN67" i="1"/>
  <c r="K67" i="1" s="1"/>
  <c r="AM67" i="1"/>
  <c r="J67" i="1" s="1"/>
  <c r="AL67" i="1"/>
  <c r="I67" i="1" s="1"/>
  <c r="AK67" i="1"/>
  <c r="H67" i="1" s="1"/>
  <c r="AJ67" i="1"/>
  <c r="G67" i="1" s="1"/>
  <c r="AQ61" i="1"/>
  <c r="N61" i="1" s="1"/>
  <c r="AO61" i="1"/>
  <c r="L61" i="1" s="1"/>
  <c r="AN61" i="1"/>
  <c r="K61" i="1" s="1"/>
  <c r="AM61" i="1"/>
  <c r="J61" i="1" s="1"/>
  <c r="AL61" i="1"/>
  <c r="I61" i="1" s="1"/>
  <c r="AK61" i="1"/>
  <c r="H61" i="1" s="1"/>
  <c r="AJ61" i="1"/>
  <c r="G61" i="1" s="1"/>
  <c r="AQ55" i="1"/>
  <c r="N55" i="1" s="1"/>
  <c r="AO55" i="1"/>
  <c r="L55" i="1" s="1"/>
  <c r="AN55" i="1"/>
  <c r="K55" i="1" s="1"/>
  <c r="AM55" i="1"/>
  <c r="J55" i="1" s="1"/>
  <c r="AL55" i="1"/>
  <c r="I55" i="1" s="1"/>
  <c r="AK55" i="1"/>
  <c r="H55" i="1" s="1"/>
  <c r="AJ55" i="1"/>
  <c r="G55" i="1" s="1"/>
  <c r="AQ49" i="1"/>
  <c r="N49" i="1" s="1"/>
  <c r="AO49" i="1"/>
  <c r="L49" i="1" s="1"/>
  <c r="AN49" i="1"/>
  <c r="K49" i="1" s="1"/>
  <c r="AM49" i="1"/>
  <c r="J49" i="1" s="1"/>
  <c r="AL49" i="1"/>
  <c r="I49" i="1" s="1"/>
  <c r="AK49" i="1"/>
  <c r="H49" i="1" s="1"/>
  <c r="AJ49" i="1"/>
  <c r="G49" i="1" s="1"/>
  <c r="AQ43" i="1"/>
  <c r="N43" i="1" s="1"/>
  <c r="AO43" i="1"/>
  <c r="L43" i="1" s="1"/>
  <c r="AN43" i="1"/>
  <c r="K43" i="1" s="1"/>
  <c r="AM43" i="1"/>
  <c r="J43" i="1" s="1"/>
  <c r="AL43" i="1"/>
  <c r="I43" i="1" s="1"/>
  <c r="AK43" i="1"/>
  <c r="H43" i="1" s="1"/>
  <c r="AJ43" i="1"/>
  <c r="G43" i="1" s="1"/>
  <c r="AQ37" i="1"/>
  <c r="N37" i="1" s="1"/>
  <c r="AO37" i="1"/>
  <c r="L37" i="1" s="1"/>
  <c r="AN37" i="1"/>
  <c r="K37" i="1" s="1"/>
  <c r="AM37" i="1"/>
  <c r="J37" i="1" s="1"/>
  <c r="AL37" i="1"/>
  <c r="I37" i="1" s="1"/>
  <c r="AK37" i="1"/>
  <c r="H37" i="1" s="1"/>
  <c r="AJ37" i="1"/>
  <c r="G37" i="1" s="1"/>
  <c r="AQ31" i="1"/>
  <c r="N31" i="1" s="1"/>
  <c r="AO31" i="1"/>
  <c r="L31" i="1" s="1"/>
  <c r="AN31" i="1"/>
  <c r="K31" i="1" s="1"/>
  <c r="AM31" i="1"/>
  <c r="J31" i="1" s="1"/>
  <c r="AL31" i="1"/>
  <c r="I31" i="1" s="1"/>
  <c r="AK31" i="1"/>
  <c r="H31" i="1" s="1"/>
  <c r="AJ31" i="1"/>
  <c r="G31" i="1" s="1"/>
  <c r="F25" i="1"/>
  <c r="O181" i="1" l="1"/>
  <c r="X181" i="1" s="1"/>
  <c r="O182" i="1"/>
  <c r="X182" i="1" s="1"/>
  <c r="O31" i="1"/>
  <c r="X31" i="1" s="1"/>
  <c r="O32" i="1"/>
  <c r="X32" i="1" s="1"/>
  <c r="O80" i="1"/>
  <c r="X80" i="1" s="1"/>
  <c r="O79" i="1"/>
  <c r="X79" i="1" s="1"/>
  <c r="O128" i="1"/>
  <c r="X128" i="1" s="1"/>
  <c r="O127" i="1"/>
  <c r="X127" i="1" s="1"/>
  <c r="O175" i="1"/>
  <c r="X175" i="1" s="1"/>
  <c r="O176" i="1"/>
  <c r="X176" i="1" s="1"/>
  <c r="O86" i="1"/>
  <c r="X86" i="1" s="1"/>
  <c r="O85" i="1"/>
  <c r="X85" i="1" s="1"/>
  <c r="O74" i="1"/>
  <c r="X74" i="1" s="1"/>
  <c r="O73" i="1"/>
  <c r="X73" i="1" s="1"/>
  <c r="O122" i="1"/>
  <c r="X122" i="1" s="1"/>
  <c r="O121" i="1"/>
  <c r="X121" i="1" s="1"/>
  <c r="O169" i="1"/>
  <c r="X169" i="1" s="1"/>
  <c r="O170" i="1"/>
  <c r="X170" i="1" s="1"/>
  <c r="O133" i="1"/>
  <c r="X133" i="1" s="1"/>
  <c r="O134" i="1"/>
  <c r="X134" i="1" s="1"/>
  <c r="O68" i="1"/>
  <c r="X68" i="1" s="1"/>
  <c r="O67" i="1"/>
  <c r="X67" i="1" s="1"/>
  <c r="O116" i="1"/>
  <c r="X116" i="1" s="1"/>
  <c r="O115" i="1"/>
  <c r="X115" i="1" s="1"/>
  <c r="O163" i="1"/>
  <c r="X163" i="1" s="1"/>
  <c r="O164" i="1"/>
  <c r="X164" i="1" s="1"/>
  <c r="O211" i="1"/>
  <c r="X211" i="1" s="1"/>
  <c r="O212" i="1"/>
  <c r="X212" i="1" s="1"/>
  <c r="O62" i="1"/>
  <c r="X62" i="1" s="1"/>
  <c r="O61" i="1"/>
  <c r="X61" i="1" s="1"/>
  <c r="O110" i="1"/>
  <c r="X110" i="1" s="1"/>
  <c r="O109" i="1"/>
  <c r="X109" i="1" s="1"/>
  <c r="O157" i="1"/>
  <c r="X157" i="1" s="1"/>
  <c r="O158" i="1"/>
  <c r="X158" i="1" s="1"/>
  <c r="O205" i="1"/>
  <c r="X205" i="1" s="1"/>
  <c r="O206" i="1"/>
  <c r="X206" i="1" s="1"/>
  <c r="O37" i="1"/>
  <c r="X37" i="1" s="1"/>
  <c r="O38" i="1"/>
  <c r="X38" i="1" s="1"/>
  <c r="O56" i="1"/>
  <c r="X56" i="1" s="1"/>
  <c r="O55" i="1"/>
  <c r="X55" i="1" s="1"/>
  <c r="O104" i="1"/>
  <c r="X104" i="1" s="1"/>
  <c r="O103" i="1"/>
  <c r="X103" i="1" s="1"/>
  <c r="O151" i="1"/>
  <c r="X151" i="1" s="1"/>
  <c r="O152" i="1"/>
  <c r="X152" i="1" s="1"/>
  <c r="O199" i="1"/>
  <c r="X199" i="1" s="1"/>
  <c r="O200" i="1"/>
  <c r="X200" i="1" s="1"/>
  <c r="O98" i="1"/>
  <c r="X98" i="1" s="1"/>
  <c r="O97" i="1"/>
  <c r="X97" i="1" s="1"/>
  <c r="O145" i="1"/>
  <c r="X145" i="1" s="1"/>
  <c r="O146" i="1"/>
  <c r="X146" i="1" s="1"/>
  <c r="O193" i="1"/>
  <c r="X193" i="1" s="1"/>
  <c r="O194" i="1"/>
  <c r="X194" i="1" s="1"/>
  <c r="O49" i="1"/>
  <c r="X49" i="1" s="1"/>
  <c r="O50" i="1"/>
  <c r="X50" i="1" s="1"/>
  <c r="O43" i="1"/>
  <c r="X43" i="1" s="1"/>
  <c r="O44" i="1"/>
  <c r="X44" i="1" s="1"/>
  <c r="O92" i="1"/>
  <c r="X92" i="1" s="1"/>
  <c r="O91" i="1"/>
  <c r="X91" i="1" s="1"/>
  <c r="O139" i="1"/>
  <c r="X139" i="1" s="1"/>
  <c r="O140" i="1"/>
  <c r="X140" i="1" s="1"/>
  <c r="O187" i="1"/>
  <c r="X187" i="1" s="1"/>
  <c r="O188" i="1"/>
  <c r="X188" i="1" s="1"/>
  <c r="C25" i="1"/>
  <c r="P25" i="1" s="1"/>
  <c r="C23" i="1"/>
  <c r="AP25" i="1" s="1"/>
  <c r="H569" i="4"/>
  <c r="H568" i="4"/>
  <c r="H567" i="4"/>
  <c r="H566" i="4"/>
  <c r="H565" i="4"/>
  <c r="H564" i="4"/>
  <c r="H563" i="4"/>
  <c r="H562" i="4"/>
  <c r="H561" i="4"/>
  <c r="H560" i="4"/>
  <c r="H559" i="4"/>
  <c r="H558" i="4"/>
  <c r="H557" i="4"/>
  <c r="H556" i="4"/>
  <c r="H555" i="4"/>
  <c r="H554" i="4"/>
  <c r="H553" i="4"/>
  <c r="H552" i="4"/>
  <c r="H551" i="4"/>
  <c r="H550" i="4"/>
  <c r="H549" i="4"/>
  <c r="H548" i="4"/>
  <c r="H547" i="4"/>
  <c r="H546" i="4"/>
  <c r="H545" i="4"/>
  <c r="H544" i="4"/>
  <c r="H543" i="4"/>
  <c r="H542" i="4"/>
  <c r="H541" i="4"/>
  <c r="H540" i="4"/>
  <c r="H539" i="4"/>
  <c r="H538" i="4"/>
  <c r="H537" i="4"/>
  <c r="H536" i="4"/>
  <c r="H535" i="4"/>
  <c r="H534" i="4"/>
  <c r="H533" i="4"/>
  <c r="H532" i="4"/>
  <c r="H531" i="4"/>
  <c r="H530" i="4"/>
  <c r="H529" i="4"/>
  <c r="H528" i="4"/>
  <c r="H527" i="4"/>
  <c r="H526" i="4"/>
  <c r="H525" i="4"/>
  <c r="H524" i="4"/>
  <c r="H523" i="4"/>
  <c r="H522" i="4"/>
  <c r="H521" i="4"/>
  <c r="H520" i="4"/>
  <c r="H519" i="4"/>
  <c r="H518" i="4"/>
  <c r="H517" i="4"/>
  <c r="H516" i="4"/>
  <c r="H515" i="4"/>
  <c r="H514" i="4"/>
  <c r="H513" i="4"/>
  <c r="H512" i="4"/>
  <c r="H511" i="4"/>
  <c r="H510" i="4"/>
  <c r="H509" i="4"/>
  <c r="H508" i="4"/>
  <c r="H507" i="4"/>
  <c r="H506" i="4"/>
  <c r="H505" i="4"/>
  <c r="H504" i="4"/>
  <c r="H503" i="4"/>
  <c r="H502" i="4"/>
  <c r="H501" i="4"/>
  <c r="H500" i="4"/>
  <c r="H499" i="4"/>
  <c r="H498" i="4"/>
  <c r="H497" i="4"/>
  <c r="H496" i="4"/>
  <c r="H495" i="4"/>
  <c r="H494" i="4"/>
  <c r="H493" i="4"/>
  <c r="H492" i="4"/>
  <c r="H491" i="4"/>
  <c r="H490" i="4"/>
  <c r="H489" i="4"/>
  <c r="H488" i="4"/>
  <c r="H487" i="4"/>
  <c r="H486" i="4"/>
  <c r="H485" i="4"/>
  <c r="H484" i="4"/>
  <c r="H483" i="4"/>
  <c r="H482" i="4"/>
  <c r="H481" i="4"/>
  <c r="H480" i="4"/>
  <c r="H479" i="4"/>
  <c r="H478" i="4"/>
  <c r="H477" i="4"/>
  <c r="H476" i="4"/>
  <c r="H475" i="4"/>
  <c r="H474" i="4"/>
  <c r="H473" i="4"/>
  <c r="H472" i="4"/>
  <c r="H471" i="4"/>
  <c r="H470" i="4"/>
  <c r="H469" i="4"/>
  <c r="H468" i="4"/>
  <c r="H467" i="4"/>
  <c r="H466" i="4"/>
  <c r="H465" i="4"/>
  <c r="H464" i="4"/>
  <c r="H463" i="4"/>
  <c r="H462" i="4"/>
  <c r="H461" i="4"/>
  <c r="H460" i="4"/>
  <c r="H459" i="4"/>
  <c r="H458" i="4"/>
  <c r="H457" i="4"/>
  <c r="H456" i="4"/>
  <c r="H455" i="4"/>
  <c r="H454" i="4"/>
  <c r="H453" i="4"/>
  <c r="H452" i="4"/>
  <c r="H451" i="4"/>
  <c r="H450" i="4"/>
  <c r="H449" i="4"/>
  <c r="H448" i="4"/>
  <c r="H447" i="4"/>
  <c r="H446" i="4"/>
  <c r="H445" i="4"/>
  <c r="H444" i="4"/>
  <c r="H443" i="4"/>
  <c r="H442" i="4"/>
  <c r="H441" i="4"/>
  <c r="H440" i="4"/>
  <c r="H439" i="4"/>
  <c r="H438" i="4"/>
  <c r="H437" i="4"/>
  <c r="H436" i="4"/>
  <c r="H435" i="4"/>
  <c r="H434" i="4"/>
  <c r="H433" i="4"/>
  <c r="H432" i="4"/>
  <c r="H431" i="4"/>
  <c r="H430" i="4"/>
  <c r="H429" i="4"/>
  <c r="H428" i="4"/>
  <c r="H427" i="4"/>
  <c r="H426" i="4"/>
  <c r="H425" i="4"/>
  <c r="H424" i="4"/>
  <c r="H423" i="4"/>
  <c r="H422" i="4"/>
  <c r="H421" i="4"/>
  <c r="H420" i="4"/>
  <c r="H419" i="4"/>
  <c r="H418" i="4"/>
  <c r="H417" i="4"/>
  <c r="H416" i="4"/>
  <c r="H415" i="4"/>
  <c r="H414" i="4"/>
  <c r="H413" i="4"/>
  <c r="H412" i="4"/>
  <c r="H411" i="4"/>
  <c r="H410" i="4"/>
  <c r="H409" i="4"/>
  <c r="H408" i="4"/>
  <c r="H407" i="4"/>
  <c r="H406" i="4"/>
  <c r="H405" i="4"/>
  <c r="H404" i="4"/>
  <c r="H403" i="4"/>
  <c r="H402" i="4"/>
  <c r="H401" i="4"/>
  <c r="H400" i="4"/>
  <c r="H399" i="4"/>
  <c r="H398" i="4"/>
  <c r="H397" i="4"/>
  <c r="H396" i="4"/>
  <c r="H395" i="4"/>
  <c r="H394" i="4"/>
  <c r="H393" i="4"/>
  <c r="H392" i="4"/>
  <c r="H391" i="4"/>
  <c r="H390" i="4"/>
  <c r="H389" i="4"/>
  <c r="H388" i="4"/>
  <c r="H387" i="4"/>
  <c r="H386" i="4"/>
  <c r="H385" i="4"/>
  <c r="H384" i="4"/>
  <c r="H383" i="4"/>
  <c r="H382" i="4"/>
  <c r="H381" i="4"/>
  <c r="H380" i="4"/>
  <c r="H379" i="4"/>
  <c r="H378" i="4"/>
  <c r="H377" i="4"/>
  <c r="H376" i="4"/>
  <c r="H375" i="4"/>
  <c r="H374" i="4"/>
  <c r="H373" i="4"/>
  <c r="H372" i="4"/>
  <c r="H371" i="4"/>
  <c r="H370" i="4"/>
  <c r="H369" i="4"/>
  <c r="H368" i="4"/>
  <c r="H367" i="4"/>
  <c r="H366" i="4"/>
  <c r="H365" i="4"/>
  <c r="H364" i="4"/>
  <c r="H363" i="4"/>
  <c r="H362" i="4"/>
  <c r="H361" i="4"/>
  <c r="H360" i="4"/>
  <c r="H359" i="4"/>
  <c r="H358" i="4"/>
  <c r="H357" i="4"/>
  <c r="H356" i="4"/>
  <c r="H355" i="4"/>
  <c r="H354" i="4"/>
  <c r="H353" i="4"/>
  <c r="H352" i="4"/>
  <c r="H351" i="4"/>
  <c r="H350" i="4"/>
  <c r="H349" i="4"/>
  <c r="H348" i="4"/>
  <c r="H347" i="4"/>
  <c r="H346" i="4"/>
  <c r="H345" i="4"/>
  <c r="H344" i="4"/>
  <c r="H343" i="4"/>
  <c r="H342" i="4"/>
  <c r="H341" i="4"/>
  <c r="H340" i="4"/>
  <c r="H339" i="4"/>
  <c r="H338" i="4"/>
  <c r="H337" i="4"/>
  <c r="H336" i="4"/>
  <c r="H335" i="4"/>
  <c r="H334" i="4"/>
  <c r="H333" i="4"/>
  <c r="H332" i="4"/>
  <c r="H331" i="4"/>
  <c r="H330" i="4"/>
  <c r="H329" i="4"/>
  <c r="H328" i="4"/>
  <c r="H327" i="4"/>
  <c r="H326" i="4"/>
  <c r="H325" i="4"/>
  <c r="H324" i="4"/>
  <c r="H323" i="4"/>
  <c r="H322" i="4"/>
  <c r="H321" i="4"/>
  <c r="H320" i="4"/>
  <c r="H319" i="4"/>
  <c r="H318" i="4"/>
  <c r="H317" i="4"/>
  <c r="H316" i="4"/>
  <c r="H315" i="4"/>
  <c r="H314" i="4"/>
  <c r="H313" i="4"/>
  <c r="H312" i="4"/>
  <c r="H311" i="4"/>
  <c r="H310"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C4" i="1" l="1"/>
  <c r="C182" i="1" l="1"/>
  <c r="E182" i="1" s="1"/>
  <c r="Y179" i="1" s="1"/>
  <c r="C177" i="1"/>
  <c r="C134" i="1"/>
  <c r="E134" i="1" s="1"/>
  <c r="Y131" i="1" s="1"/>
  <c r="C129" i="1"/>
  <c r="C86" i="1"/>
  <c r="E86" i="1" s="1"/>
  <c r="Y83" i="1" s="1"/>
  <c r="C81" i="1"/>
  <c r="C87" i="1"/>
  <c r="C176" i="1"/>
  <c r="E176" i="1" s="1"/>
  <c r="Y173" i="1" s="1"/>
  <c r="C171" i="1"/>
  <c r="C128" i="1"/>
  <c r="E128" i="1" s="1"/>
  <c r="Y125" i="1" s="1"/>
  <c r="C123" i="1"/>
  <c r="C80" i="1"/>
  <c r="E80" i="1" s="1"/>
  <c r="Y77" i="1" s="1"/>
  <c r="C75" i="1"/>
  <c r="C69" i="1"/>
  <c r="C63" i="1"/>
  <c r="C57" i="1"/>
  <c r="C51" i="1"/>
  <c r="C45" i="1"/>
  <c r="C39" i="1"/>
  <c r="C213" i="1"/>
  <c r="C170" i="1"/>
  <c r="E170" i="1" s="1"/>
  <c r="Y167" i="1" s="1"/>
  <c r="C165" i="1"/>
  <c r="C122" i="1"/>
  <c r="E122" i="1" s="1"/>
  <c r="Y119" i="1" s="1"/>
  <c r="C117" i="1"/>
  <c r="C74" i="1"/>
  <c r="E74" i="1" s="1"/>
  <c r="Y71" i="1" s="1"/>
  <c r="C68" i="1"/>
  <c r="E68" i="1" s="1"/>
  <c r="Y65" i="1" s="1"/>
  <c r="C62" i="1"/>
  <c r="E62" i="1" s="1"/>
  <c r="Y59" i="1" s="1"/>
  <c r="C56" i="1"/>
  <c r="E56" i="1" s="1"/>
  <c r="Y53" i="1" s="1"/>
  <c r="C50" i="1"/>
  <c r="E50" i="1" s="1"/>
  <c r="Y47" i="1" s="1"/>
  <c r="C44" i="1"/>
  <c r="E44" i="1" s="1"/>
  <c r="Y41" i="1" s="1"/>
  <c r="C33" i="1"/>
  <c r="C212" i="1"/>
  <c r="E212" i="1" s="1"/>
  <c r="Y209" i="1" s="1"/>
  <c r="C207" i="1"/>
  <c r="C164" i="1"/>
  <c r="E164" i="1" s="1"/>
  <c r="Y161" i="1" s="1"/>
  <c r="C159" i="1"/>
  <c r="C116" i="1"/>
  <c r="E116" i="1" s="1"/>
  <c r="Y113" i="1" s="1"/>
  <c r="C111" i="1"/>
  <c r="C38" i="1"/>
  <c r="E38" i="1" s="1"/>
  <c r="Y35" i="1" s="1"/>
  <c r="C140" i="1"/>
  <c r="E140" i="1" s="1"/>
  <c r="Y137" i="1" s="1"/>
  <c r="C92" i="1"/>
  <c r="E92" i="1" s="1"/>
  <c r="Y89" i="1" s="1"/>
  <c r="C206" i="1"/>
  <c r="E206" i="1" s="1"/>
  <c r="Y203" i="1" s="1"/>
  <c r="C201" i="1"/>
  <c r="C158" i="1"/>
  <c r="E158" i="1" s="1"/>
  <c r="Y155" i="1" s="1"/>
  <c r="C153" i="1"/>
  <c r="C110" i="1"/>
  <c r="E110" i="1" s="1"/>
  <c r="Y107" i="1" s="1"/>
  <c r="C105" i="1"/>
  <c r="C32" i="1"/>
  <c r="E32" i="1" s="1"/>
  <c r="Y29" i="1" s="1"/>
  <c r="C188" i="1"/>
  <c r="E188" i="1" s="1"/>
  <c r="Y185" i="1" s="1"/>
  <c r="C200" i="1"/>
  <c r="E200" i="1" s="1"/>
  <c r="Y197" i="1" s="1"/>
  <c r="C195" i="1"/>
  <c r="C152" i="1"/>
  <c r="E152" i="1" s="1"/>
  <c r="Y149" i="1" s="1"/>
  <c r="C147" i="1"/>
  <c r="C104" i="1"/>
  <c r="E104" i="1" s="1"/>
  <c r="Y101" i="1" s="1"/>
  <c r="C99" i="1"/>
  <c r="C194" i="1"/>
  <c r="E194" i="1" s="1"/>
  <c r="Y191" i="1" s="1"/>
  <c r="C189" i="1"/>
  <c r="C146" i="1"/>
  <c r="E146" i="1" s="1"/>
  <c r="Y143" i="1" s="1"/>
  <c r="C141" i="1"/>
  <c r="C98" i="1"/>
  <c r="E98" i="1" s="1"/>
  <c r="Y95" i="1" s="1"/>
  <c r="C93" i="1"/>
  <c r="C183" i="1"/>
  <c r="C135" i="1"/>
  <c r="C27" i="1"/>
  <c r="C5" i="1"/>
  <c r="C26" i="1"/>
  <c r="E26" i="1" s="1"/>
  <c r="AJ25" i="1"/>
  <c r="AQ25" i="1"/>
  <c r="C214" i="1" l="1"/>
  <c r="F213" i="1" s="1"/>
  <c r="C166" i="1"/>
  <c r="F165" i="1" s="1"/>
  <c r="C118" i="1"/>
  <c r="F117" i="1" s="1"/>
  <c r="C34" i="1"/>
  <c r="F33" i="1" s="1"/>
  <c r="C64" i="1"/>
  <c r="F63" i="1" s="1"/>
  <c r="C40" i="1"/>
  <c r="F39" i="1" s="1"/>
  <c r="C208" i="1"/>
  <c r="F207" i="1" s="1"/>
  <c r="C160" i="1"/>
  <c r="F159" i="1" s="1"/>
  <c r="C112" i="1"/>
  <c r="F111" i="1" s="1"/>
  <c r="C124" i="1"/>
  <c r="F123" i="1" s="1"/>
  <c r="C70" i="1"/>
  <c r="F69" i="1" s="1"/>
  <c r="C202" i="1"/>
  <c r="F201" i="1" s="1"/>
  <c r="C154" i="1"/>
  <c r="F153" i="1" s="1"/>
  <c r="C106" i="1"/>
  <c r="F105" i="1" s="1"/>
  <c r="C196" i="1"/>
  <c r="F195" i="1" s="1"/>
  <c r="C148" i="1"/>
  <c r="F147" i="1" s="1"/>
  <c r="C100" i="1"/>
  <c r="F99" i="1" s="1"/>
  <c r="C58" i="1"/>
  <c r="F57" i="1" s="1"/>
  <c r="C190" i="1"/>
  <c r="F189" i="1" s="1"/>
  <c r="C142" i="1"/>
  <c r="F141" i="1" s="1"/>
  <c r="C94" i="1"/>
  <c r="F93" i="1" s="1"/>
  <c r="C184" i="1"/>
  <c r="F183" i="1" s="1"/>
  <c r="C136" i="1"/>
  <c r="F135" i="1" s="1"/>
  <c r="C88" i="1"/>
  <c r="F87" i="1" s="1"/>
  <c r="C172" i="1"/>
  <c r="F171" i="1" s="1"/>
  <c r="C46" i="1"/>
  <c r="F45" i="1" s="1"/>
  <c r="C178" i="1"/>
  <c r="F177" i="1" s="1"/>
  <c r="C130" i="1"/>
  <c r="F129" i="1" s="1"/>
  <c r="C82" i="1"/>
  <c r="F81" i="1" s="1"/>
  <c r="C76" i="1"/>
  <c r="F75" i="1" s="1"/>
  <c r="C52" i="1"/>
  <c r="F51" i="1" s="1"/>
  <c r="C28" i="1"/>
  <c r="F27" i="1" s="1"/>
  <c r="N25" i="1"/>
  <c r="P23" i="1" l="1"/>
  <c r="M25" i="1" l="1"/>
  <c r="AM25" i="1" l="1"/>
  <c r="J25" i="1" s="1"/>
  <c r="G25" i="1"/>
  <c r="AL25" i="1"/>
  <c r="I25" i="1" s="1"/>
  <c r="AO25" i="1"/>
  <c r="L25" i="1" s="1"/>
  <c r="AK25" i="1"/>
  <c r="H25" i="1" s="1"/>
  <c r="AN25" i="1"/>
  <c r="K25" i="1" s="1"/>
  <c r="O26" i="1" l="1"/>
  <c r="X26" i="1" s="1"/>
  <c r="O25" i="1"/>
  <c r="X25" i="1" s="1"/>
  <c r="Y23" i="1" l="1"/>
  <c r="Y215" i="1" s="1"/>
</calcChain>
</file>

<file path=xl/sharedStrings.xml><?xml version="1.0" encoding="utf-8"?>
<sst xmlns="http://schemas.openxmlformats.org/spreadsheetml/2006/main" count="4605" uniqueCount="1643">
  <si>
    <t>TEMPO</t>
  </si>
  <si>
    <t>MOVIMENTO</t>
  </si>
  <si>
    <t>ELEMENTO</t>
  </si>
  <si>
    <t>NOTA BASE</t>
  </si>
  <si>
    <t>DIFICULDADE</t>
  </si>
  <si>
    <t>BONUS</t>
  </si>
  <si>
    <t>TC</t>
  </si>
  <si>
    <t>TRANS</t>
  </si>
  <si>
    <t>TRE</t>
  </si>
  <si>
    <t>HYBRID</t>
  </si>
  <si>
    <t>T1</t>
  </si>
  <si>
    <t>T2</t>
  </si>
  <si>
    <t>T3</t>
  </si>
  <si>
    <t>T4</t>
  </si>
  <si>
    <t>T5</t>
  </si>
  <si>
    <t>T6</t>
  </si>
  <si>
    <t>T7</t>
  </si>
  <si>
    <t>T8</t>
  </si>
  <si>
    <t>T9</t>
  </si>
  <si>
    <t>T</t>
  </si>
  <si>
    <t>R</t>
  </si>
  <si>
    <t>F</t>
  </si>
  <si>
    <t>AW</t>
  </si>
  <si>
    <t>C</t>
  </si>
  <si>
    <t>R1</t>
  </si>
  <si>
    <t>R2</t>
  </si>
  <si>
    <t>R3</t>
  </si>
  <si>
    <t>R4</t>
  </si>
  <si>
    <t>R5</t>
  </si>
  <si>
    <t>R6</t>
  </si>
  <si>
    <t>R7</t>
  </si>
  <si>
    <t>R8</t>
  </si>
  <si>
    <t>R9</t>
  </si>
  <si>
    <t>F1</t>
  </si>
  <si>
    <t>F2</t>
  </si>
  <si>
    <t>F3</t>
  </si>
  <si>
    <t>F4</t>
  </si>
  <si>
    <t>F5</t>
  </si>
  <si>
    <t>F6</t>
  </si>
  <si>
    <t>AW1</t>
  </si>
  <si>
    <t>AW2</t>
  </si>
  <si>
    <t>AW3</t>
  </si>
  <si>
    <t>AW4</t>
  </si>
  <si>
    <t>AW5</t>
  </si>
  <si>
    <t>AW6</t>
  </si>
  <si>
    <t>C1</t>
  </si>
  <si>
    <t>C2</t>
  </si>
  <si>
    <t>C3</t>
  </si>
  <si>
    <t>C4</t>
  </si>
  <si>
    <t>C5</t>
  </si>
  <si>
    <t>C6</t>
  </si>
  <si>
    <t>A</t>
  </si>
  <si>
    <t>SY</t>
  </si>
  <si>
    <t>PC</t>
  </si>
  <si>
    <t>A-S</t>
  </si>
  <si>
    <t>A-C</t>
  </si>
  <si>
    <t>SY-P</t>
  </si>
  <si>
    <t>PL</t>
  </si>
  <si>
    <t>TRE1A</t>
  </si>
  <si>
    <t>TRE1B</t>
  </si>
  <si>
    <t>TRE2A</t>
  </si>
  <si>
    <t>TRE2B</t>
  </si>
  <si>
    <t>TRE3A</t>
  </si>
  <si>
    <t>TRE3B</t>
  </si>
  <si>
    <t>TRE4A</t>
  </si>
  <si>
    <t>TRE4B</t>
  </si>
  <si>
    <t>TRE5A</t>
  </si>
  <si>
    <t>TRE5B</t>
  </si>
  <si>
    <t>ACROB</t>
  </si>
  <si>
    <t>T.</t>
  </si>
  <si>
    <t>R.</t>
  </si>
  <si>
    <t>F.</t>
  </si>
  <si>
    <t>AW.</t>
  </si>
  <si>
    <t>C.</t>
  </si>
  <si>
    <t>TRE1.</t>
  </si>
  <si>
    <t>TRE2.</t>
  </si>
  <si>
    <t>TRE3.</t>
  </si>
  <si>
    <t>TRE4.</t>
  </si>
  <si>
    <t>TRE5.</t>
  </si>
  <si>
    <t>ACROB-A.</t>
  </si>
  <si>
    <t>ACROB-B.</t>
  </si>
  <si>
    <t>ACROB-C.</t>
  </si>
  <si>
    <t>ACROB-P.</t>
  </si>
  <si>
    <t>NM</t>
  </si>
  <si>
    <t>NM1</t>
  </si>
  <si>
    <t>NM2</t>
  </si>
  <si>
    <t>NM3</t>
  </si>
  <si>
    <t>NM4</t>
  </si>
  <si>
    <t>TU</t>
  </si>
  <si>
    <t>TU1</t>
  </si>
  <si>
    <t>TU2</t>
  </si>
  <si>
    <t>TU3</t>
  </si>
  <si>
    <t>HYBRID_A</t>
  </si>
  <si>
    <t>ACROB_A</t>
  </si>
  <si>
    <t>HYBRID_B</t>
  </si>
  <si>
    <t>CLUBE</t>
  </si>
  <si>
    <t>COMPETIÇÃO</t>
  </si>
  <si>
    <t>CNFET</t>
  </si>
  <si>
    <t>CNI_NART</t>
  </si>
  <si>
    <t>CNV_NART</t>
  </si>
  <si>
    <t>ESQUEMA</t>
  </si>
  <si>
    <t>Nº Filiação Atletas</t>
  </si>
  <si>
    <t>Licenca nadadora</t>
  </si>
  <si>
    <t>AssociaCão Territorial</t>
  </si>
  <si>
    <t>Clube</t>
  </si>
  <si>
    <t>Licenca do clube</t>
  </si>
  <si>
    <t>Siglas</t>
  </si>
  <si>
    <t>Apelidos</t>
  </si>
  <si>
    <t>Nome</t>
  </si>
  <si>
    <t>Data nascimento</t>
  </si>
  <si>
    <t>Exame Médico</t>
  </si>
  <si>
    <t>ANALEN</t>
  </si>
  <si>
    <t xml:space="preserve">AMINATA EVORA CLUBE DE NATACÃO </t>
  </si>
  <si>
    <t>00015</t>
  </si>
  <si>
    <t>AMINAT</t>
  </si>
  <si>
    <t>MADALENA CALCADA</t>
  </si>
  <si>
    <t>MARIA</t>
  </si>
  <si>
    <t>12/01/2006</t>
  </si>
  <si>
    <t>SHVACHIY</t>
  </si>
  <si>
    <t>ELEONORA</t>
  </si>
  <si>
    <t>18/04/2006</t>
  </si>
  <si>
    <t>25/09/2022</t>
  </si>
  <si>
    <t>SANTOS PITEIRA</t>
  </si>
  <si>
    <t>CAROLINA</t>
  </si>
  <si>
    <t>24/01/2007</t>
  </si>
  <si>
    <t>SOFIA MOREIRA</t>
  </si>
  <si>
    <t>CATARINA</t>
  </si>
  <si>
    <t>28/07/2008</t>
  </si>
  <si>
    <t>17/09/2022</t>
  </si>
  <si>
    <t>LEONOR FALCATO</t>
  </si>
  <si>
    <t>22/10/2007</t>
  </si>
  <si>
    <t>TANGANHO CRESPO</t>
  </si>
  <si>
    <t>FILIPA</t>
  </si>
  <si>
    <t>20/11/2006</t>
  </si>
  <si>
    <t>NOGUEIRA GANHAO</t>
  </si>
  <si>
    <t>MARIANA</t>
  </si>
  <si>
    <t>09/01/2004</t>
  </si>
  <si>
    <t>SILVA ORVALHO</t>
  </si>
  <si>
    <t>SOFIA</t>
  </si>
  <si>
    <t>15/01/2004</t>
  </si>
  <si>
    <t>SOFIA SAMORA</t>
  </si>
  <si>
    <t>03/10/2003</t>
  </si>
  <si>
    <t>CARRICO BRASAO</t>
  </si>
  <si>
    <t>MADALENA</t>
  </si>
  <si>
    <t>25/05/2004</t>
  </si>
  <si>
    <t>02/11/2022</t>
  </si>
  <si>
    <t>ENES HENRIQUES</t>
  </si>
  <si>
    <t>27/05/2004</t>
  </si>
  <si>
    <t>18/10/2022</t>
  </si>
  <si>
    <t>JESUS CARAVELINHA</t>
  </si>
  <si>
    <t>VANESSA</t>
  </si>
  <si>
    <t>11/06/2005</t>
  </si>
  <si>
    <t>COMENDINHA CAEIRO</t>
  </si>
  <si>
    <t>09/02/2005</t>
  </si>
  <si>
    <t>MACHADO CAPUCHO</t>
  </si>
  <si>
    <t>LEONOR</t>
  </si>
  <si>
    <t>02/05/2005</t>
  </si>
  <si>
    <t>INES GUERREIRO</t>
  </si>
  <si>
    <t>22/03/2001</t>
  </si>
  <si>
    <t>ISABEL SANTOS</t>
  </si>
  <si>
    <t>HELENA</t>
  </si>
  <si>
    <t>01/01/2001</t>
  </si>
  <si>
    <t>CARMELO PINA</t>
  </si>
  <si>
    <t>DANIELA</t>
  </si>
  <si>
    <t>28/02/2000</t>
  </si>
  <si>
    <t>MARGARIDA  CARREIRA</t>
  </si>
  <si>
    <t xml:space="preserve">ANA </t>
  </si>
  <si>
    <t>04/08/2001</t>
  </si>
  <si>
    <t>MARGARIDA CAEIRO</t>
  </si>
  <si>
    <t>ANA</t>
  </si>
  <si>
    <t>16/04/2001</t>
  </si>
  <si>
    <t>ISABEL CARVALHO</t>
  </si>
  <si>
    <t>27/07/1999</t>
  </si>
  <si>
    <t>CARINA MARTINS</t>
  </si>
  <si>
    <t>13/06/1993</t>
  </si>
  <si>
    <t>VIANA MATOSO</t>
  </si>
  <si>
    <t>SUSANA</t>
  </si>
  <si>
    <t>24/04/1992</t>
  </si>
  <si>
    <t>ALEXANDRA ANACLETO</t>
  </si>
  <si>
    <t>13/01/1998</t>
  </si>
  <si>
    <t>FILIPA BARTOLOMEU</t>
  </si>
  <si>
    <t xml:space="preserve">ANDREIA </t>
  </si>
  <si>
    <t>30/07/1999</t>
  </si>
  <si>
    <t>SOFIA SANTOS</t>
  </si>
  <si>
    <t>10/09/2003</t>
  </si>
  <si>
    <t>KYLEVA</t>
  </si>
  <si>
    <t>18/05/2009</t>
  </si>
  <si>
    <t>ISABEL ALVES</t>
  </si>
  <si>
    <t>JOANA</t>
  </si>
  <si>
    <t>25/11/2008</t>
  </si>
  <si>
    <t>15/10/2008</t>
  </si>
  <si>
    <t>RIABA</t>
  </si>
  <si>
    <t>PATRICIA</t>
  </si>
  <si>
    <t>31/08/2007</t>
  </si>
  <si>
    <t>17/11/2022</t>
  </si>
  <si>
    <t>SILVA MAXIMINO</t>
  </si>
  <si>
    <t>BEATRIZ</t>
  </si>
  <si>
    <t>24/02/2007</t>
  </si>
  <si>
    <t>ISABEL ROSADO</t>
  </si>
  <si>
    <t>05/06/2009</t>
  </si>
  <si>
    <t>22/10/2022</t>
  </si>
  <si>
    <t>MARIA ALVES</t>
  </si>
  <si>
    <t>18/01/2009</t>
  </si>
  <si>
    <t>CORDEIRO CARNEIRO</t>
  </si>
  <si>
    <t>MATILDE</t>
  </si>
  <si>
    <t>09/10/2009</t>
  </si>
  <si>
    <t>REBOCHO CAINESSA</t>
  </si>
  <si>
    <t>11/11/2009</t>
  </si>
  <si>
    <t>ZAMBUJO SILVA</t>
  </si>
  <si>
    <t>TERESA</t>
  </si>
  <si>
    <t>13/05/2009</t>
  </si>
  <si>
    <t>BARRETO FRUCTUOSA</t>
  </si>
  <si>
    <t>CARLOTA</t>
  </si>
  <si>
    <t>26/01/2006</t>
  </si>
  <si>
    <t>JACINTO MOURAO</t>
  </si>
  <si>
    <t>20/09/2006</t>
  </si>
  <si>
    <t>CAROLINA SAIAL</t>
  </si>
  <si>
    <t>09/08/2010</t>
  </si>
  <si>
    <t>CAEIRO MARQUES</t>
  </si>
  <si>
    <t>14/04/2011</t>
  </si>
  <si>
    <t>14/10/2011</t>
  </si>
  <si>
    <t>REIS ASCENCAO</t>
  </si>
  <si>
    <t>ALICE</t>
  </si>
  <si>
    <t>10/05/2010</t>
  </si>
  <si>
    <t>27/09/2022</t>
  </si>
  <si>
    <t>ALMEIDA ROCHA</t>
  </si>
  <si>
    <t>CONSTANCA</t>
  </si>
  <si>
    <t>07/02/2010</t>
  </si>
  <si>
    <t>ANDS</t>
  </si>
  <si>
    <t>ASSOCIACÃO 20KM ALMEIRIM</t>
  </si>
  <si>
    <t>00017</t>
  </si>
  <si>
    <t>AVQA</t>
  </si>
  <si>
    <t>APOLINARIO MARTINS</t>
  </si>
  <si>
    <t>MARTA</t>
  </si>
  <si>
    <t>15/10/2005</t>
  </si>
  <si>
    <t>08/10/2022</t>
  </si>
  <si>
    <t>ISABEL FIGUEIREDO</t>
  </si>
  <si>
    <t>FRANCISCA</t>
  </si>
  <si>
    <t>11/04/2008</t>
  </si>
  <si>
    <t>09/10/2022</t>
  </si>
  <si>
    <t>MARIA FIGUEIREDO</t>
  </si>
  <si>
    <t>INES</t>
  </si>
  <si>
    <t>ARRANZEIRO PAULINO</t>
  </si>
  <si>
    <t>10/11/2004</t>
  </si>
  <si>
    <t>MIGUEL BARRETO</t>
  </si>
  <si>
    <t>23/03/2003</t>
  </si>
  <si>
    <t>CASSIA FIGUEIREDO</t>
  </si>
  <si>
    <t>RITA</t>
  </si>
  <si>
    <t>25/06/2003</t>
  </si>
  <si>
    <t>PALMA PEREIRA</t>
  </si>
  <si>
    <t>MARGARIDA CARAMELO</t>
  </si>
  <si>
    <t>16/03/2004</t>
  </si>
  <si>
    <t>FRANCISCO ANASTÁCIO</t>
  </si>
  <si>
    <t>23/04/2006</t>
  </si>
  <si>
    <t>MADALENA PENA</t>
  </si>
  <si>
    <t>21/09/2008</t>
  </si>
  <si>
    <t>MONSANTO</t>
  </si>
  <si>
    <t>INES BEATRIZ</t>
  </si>
  <si>
    <t>09/02/2003</t>
  </si>
  <si>
    <t>LEAL QUITERIO</t>
  </si>
  <si>
    <t>09/06/2012</t>
  </si>
  <si>
    <t>19/10/2022</t>
  </si>
  <si>
    <t>SAMPAIO FERREIRA</t>
  </si>
  <si>
    <t xml:space="preserve">CAMILA </t>
  </si>
  <si>
    <t>21/06/2010</t>
  </si>
  <si>
    <t>MARIA SANTOS</t>
  </si>
  <si>
    <t>29/06/2010</t>
  </si>
  <si>
    <t>SOFIA FALCAO</t>
  </si>
  <si>
    <t>RAQUEL</t>
  </si>
  <si>
    <t>07/06/2010</t>
  </si>
  <si>
    <t>MARIA CARAMELO</t>
  </si>
  <si>
    <t>23/05/2010</t>
  </si>
  <si>
    <t>REIS CACHULO</t>
  </si>
  <si>
    <t>MIRIAM</t>
  </si>
  <si>
    <t>01/05/2009</t>
  </si>
  <si>
    <t>13/02/2009</t>
  </si>
  <si>
    <t>FRANCISCA MONIZ</t>
  </si>
  <si>
    <t>04/03/2008</t>
  </si>
  <si>
    <t>ANDL</t>
  </si>
  <si>
    <t>ASSOCIACÃO DESPORTIVA CULTURAL E RECRIATIVA BAIRRO DOS ANJOS</t>
  </si>
  <si>
    <t>00007</t>
  </si>
  <si>
    <t>ADBA</t>
  </si>
  <si>
    <t>CALVETE GASPAR</t>
  </si>
  <si>
    <t>14/08/2005</t>
  </si>
  <si>
    <t>FAUSTINO PEREIRA</t>
  </si>
  <si>
    <t>21/01/2004</t>
  </si>
  <si>
    <t>CARREIRA DIAS</t>
  </si>
  <si>
    <t>MARINA</t>
  </si>
  <si>
    <t>19/11/2004</t>
  </si>
  <si>
    <t>EDUARDA OLIVEIRA</t>
  </si>
  <si>
    <t>06/09/2003</t>
  </si>
  <si>
    <t>ALEXANDRA BRÁS</t>
  </si>
  <si>
    <t>DORA</t>
  </si>
  <si>
    <t>05/06/2006</t>
  </si>
  <si>
    <t>CALADO DUARTE</t>
  </si>
  <si>
    <t>27/06/2002</t>
  </si>
  <si>
    <t>PEREIRA CORRÃO</t>
  </si>
  <si>
    <t>26/01/1999</t>
  </si>
  <si>
    <t xml:space="preserve">BUZIOS-ASSOC NADADORES SALVADORES DE CORUCHE </t>
  </si>
  <si>
    <t>00014</t>
  </si>
  <si>
    <t>BUZIOS</t>
  </si>
  <si>
    <t>BEATRIZ BOTELHO</t>
  </si>
  <si>
    <t>01/06/2007</t>
  </si>
  <si>
    <t>LUIS LOPES</t>
  </si>
  <si>
    <t>DEBORA</t>
  </si>
  <si>
    <t>09/06/2003</t>
  </si>
  <si>
    <t>ANL</t>
  </si>
  <si>
    <t xml:space="preserve">CASCAIS WATER POLO CLUB </t>
  </si>
  <si>
    <t>00018</t>
  </si>
  <si>
    <t>CWP</t>
  </si>
  <si>
    <t>ABREU PIRES</t>
  </si>
  <si>
    <t>11/09/1983</t>
  </si>
  <si>
    <t>26/09/2022</t>
  </si>
  <si>
    <t>ANCNP</t>
  </si>
  <si>
    <t>CENTRO RECREATIVO MURTOENSE</t>
  </si>
  <si>
    <t>00011</t>
  </si>
  <si>
    <t>CRM</t>
  </si>
  <si>
    <t>MIRANDA BAPTISTA</t>
  </si>
  <si>
    <t>JULIANA</t>
  </si>
  <si>
    <t>17/06/2004</t>
  </si>
  <si>
    <t>FIDALGO MARQUES</t>
  </si>
  <si>
    <t>IARA</t>
  </si>
  <si>
    <t>17/04/2004</t>
  </si>
  <si>
    <t>14/10/2022</t>
  </si>
  <si>
    <t>VIEIRA MARTINS</t>
  </si>
  <si>
    <t>29/03/2005</t>
  </si>
  <si>
    <t>VIEIRA SANTOS</t>
  </si>
  <si>
    <t>MARGARIDA</t>
  </si>
  <si>
    <t>06/12/2005</t>
  </si>
  <si>
    <t>SOUSA CASTRO</t>
  </si>
  <si>
    <t>09/11/2004</t>
  </si>
  <si>
    <t xml:space="preserve">PEREIRA SOUSA </t>
  </si>
  <si>
    <t>12/02/2007</t>
  </si>
  <si>
    <t>VALENTE TAVARES</t>
  </si>
  <si>
    <t>INÊS</t>
  </si>
  <si>
    <t>24/01/2001</t>
  </si>
  <si>
    <t>ANNP</t>
  </si>
  <si>
    <t>DA SILVA CORREIA</t>
  </si>
  <si>
    <t>03/08/2008</t>
  </si>
  <si>
    <t>SILVA PEREIRA</t>
  </si>
  <si>
    <t>MARISOL</t>
  </si>
  <si>
    <t>06/08/2008</t>
  </si>
  <si>
    <t>RODRIGUES</t>
  </si>
  <si>
    <t>ANA FILIPA</t>
  </si>
  <si>
    <t>18/09/2006</t>
  </si>
  <si>
    <t>SILVA MARAVALHAS</t>
  </si>
  <si>
    <t>11/10/2006</t>
  </si>
  <si>
    <t>CLUBE FLUVIAL PORTUENSE</t>
  </si>
  <si>
    <t>00013</t>
  </si>
  <si>
    <t>CFP</t>
  </si>
  <si>
    <t>SOUSA ROCHA</t>
  </si>
  <si>
    <t>09/10/2003</t>
  </si>
  <si>
    <t>10/11/2022</t>
  </si>
  <si>
    <t>SILVA COSTA</t>
  </si>
  <si>
    <t>JANE</t>
  </si>
  <si>
    <t>08/06/2004</t>
  </si>
  <si>
    <t>MARIA DUBINI</t>
  </si>
  <si>
    <t>20/08/2005</t>
  </si>
  <si>
    <t>05/11/2022</t>
  </si>
  <si>
    <t>CORREIA CUNHA</t>
  </si>
  <si>
    <t>25/03/2005</t>
  </si>
  <si>
    <t>04/01/2022</t>
  </si>
  <si>
    <t>MIHALACHE</t>
  </si>
  <si>
    <t>07/10/2004</t>
  </si>
  <si>
    <t>PINTO PINTO</t>
  </si>
  <si>
    <t>RAFAELA</t>
  </si>
  <si>
    <t>08/03/2005</t>
  </si>
  <si>
    <t>COSTA SOARES</t>
  </si>
  <si>
    <t>LILIANA</t>
  </si>
  <si>
    <t>20/10/2006</t>
  </si>
  <si>
    <t>04/11/2022</t>
  </si>
  <si>
    <t>PINTO SOUSA</t>
  </si>
  <si>
    <t xml:space="preserve">MATILDE </t>
  </si>
  <si>
    <t xml:space="preserve"> 21/09/2007</t>
  </si>
  <si>
    <t>SANTOS SOUSA</t>
  </si>
  <si>
    <t xml:space="preserve"> 29/07/2007</t>
  </si>
  <si>
    <t>BEATRIZ CARDOSO</t>
  </si>
  <si>
    <t>26/08/2000</t>
  </si>
  <si>
    <t>04/12/2021</t>
  </si>
  <si>
    <t>MARIA CARDOSO</t>
  </si>
  <si>
    <t>ALEXANDRA</t>
  </si>
  <si>
    <t>SOBIESKA MOREIRA</t>
  </si>
  <si>
    <t>ANDREA</t>
  </si>
  <si>
    <t>11/03/2007</t>
  </si>
  <si>
    <t>27/08/2000</t>
  </si>
  <si>
    <t>SANCHES GOMES</t>
  </si>
  <si>
    <t>DIANA</t>
  </si>
  <si>
    <t>10/12/1998</t>
  </si>
  <si>
    <t>LAGE BARBOSA</t>
  </si>
  <si>
    <t>01/12/2007</t>
  </si>
  <si>
    <t>FILIPA MEIRELES</t>
  </si>
  <si>
    <t>ARIANA</t>
  </si>
  <si>
    <t>04/01/2006</t>
  </si>
  <si>
    <t>DORIA VASCONCELOS</t>
  </si>
  <si>
    <t>06/06/2008</t>
  </si>
  <si>
    <t>BAYER FORTUNATO</t>
  </si>
  <si>
    <t>ELISABETE</t>
  </si>
  <si>
    <t>27/01/2010</t>
  </si>
  <si>
    <t>16/10/2022</t>
  </si>
  <si>
    <t>XAVIER MAIA</t>
  </si>
  <si>
    <t>LUISA</t>
  </si>
  <si>
    <t>01/05/2010</t>
  </si>
  <si>
    <t>09/11/2022</t>
  </si>
  <si>
    <t>ROCHA BRANDAO</t>
  </si>
  <si>
    <t>01/01/2007</t>
  </si>
  <si>
    <t>SIMOES PRESTES</t>
  </si>
  <si>
    <t>06/01/2010</t>
  </si>
  <si>
    <t>JOAO ALMEIDA</t>
  </si>
  <si>
    <t xml:space="preserve">MARIA </t>
  </si>
  <si>
    <t>28/11/2010</t>
  </si>
  <si>
    <t>30/09/2022</t>
  </si>
  <si>
    <t>VASCONCELOS CASTRO</t>
  </si>
  <si>
    <t>04/02/2008</t>
  </si>
  <si>
    <t>03/11/2022</t>
  </si>
  <si>
    <t>BAPTISTA PENA BASTOS</t>
  </si>
  <si>
    <t>06/07/2006</t>
  </si>
  <si>
    <t>GOMES</t>
  </si>
  <si>
    <t>HELENA SANCHES</t>
  </si>
  <si>
    <t>10/03/1994</t>
  </si>
  <si>
    <t>POUSA RIBEIRO</t>
  </si>
  <si>
    <t>27/05/2005</t>
  </si>
  <si>
    <t>MOURA FONSECA</t>
  </si>
  <si>
    <t>15/08/2009</t>
  </si>
  <si>
    <t>15/11/2022</t>
  </si>
  <si>
    <t>SANTOS BARBOSA</t>
  </si>
  <si>
    <t>31/03/2012</t>
  </si>
  <si>
    <t>20/10/2022</t>
  </si>
  <si>
    <t>NEVES SOUSA</t>
  </si>
  <si>
    <t>04/06/2012</t>
  </si>
  <si>
    <t>23/04/2022</t>
  </si>
  <si>
    <t>MARGARIDA LIMA</t>
  </si>
  <si>
    <t>27/01/2013</t>
  </si>
  <si>
    <t>TIAGO PINTO</t>
  </si>
  <si>
    <t>BRUNO</t>
  </si>
  <si>
    <t>15/04/2013</t>
  </si>
  <si>
    <t>12/01/2022</t>
  </si>
  <si>
    <t>FORONOVA</t>
  </si>
  <si>
    <t>DARIA</t>
  </si>
  <si>
    <t>16/11/2010</t>
  </si>
  <si>
    <t>16/11/2022</t>
  </si>
  <si>
    <t>GABRIEL TEIXEIRA</t>
  </si>
  <si>
    <t>20/08/2011</t>
  </si>
  <si>
    <t>29/10/2022</t>
  </si>
  <si>
    <t>BETTENCOURT LEITE</t>
  </si>
  <si>
    <t>SARA</t>
  </si>
  <si>
    <t>08/05/2009</t>
  </si>
  <si>
    <t>DINIS CARVALHO</t>
  </si>
  <si>
    <t>RODRIGO</t>
  </si>
  <si>
    <t>24/09/2009</t>
  </si>
  <si>
    <t>BENEDITA</t>
  </si>
  <si>
    <t>01/06/2012</t>
  </si>
  <si>
    <t>CARCASSES CASTANO</t>
  </si>
  <si>
    <t>27/06/2014</t>
  </si>
  <si>
    <t>MORGADO CRUZ</t>
  </si>
  <si>
    <t>23/04/2010</t>
  </si>
  <si>
    <t>SOARES PINTO</t>
  </si>
  <si>
    <t>09/10/2014</t>
  </si>
  <si>
    <t>CAROLINA BORBA</t>
  </si>
  <si>
    <t>MIA</t>
  </si>
  <si>
    <t>01/11/2013</t>
  </si>
  <si>
    <t>12/10/2022</t>
  </si>
  <si>
    <t>ABREU BARBEDO</t>
  </si>
  <si>
    <t>11/11/2010</t>
  </si>
  <si>
    <t>SOUSA BARBOSA</t>
  </si>
  <si>
    <t>25/11/2009</t>
  </si>
  <si>
    <t>LUIZA CARVALHO</t>
  </si>
  <si>
    <t xml:space="preserve">ANNA </t>
  </si>
  <si>
    <t>22/03/2006</t>
  </si>
  <si>
    <t>27/10/2022</t>
  </si>
  <si>
    <t>CLUBE NATACÃO DA AMADORA</t>
  </si>
  <si>
    <t>00012</t>
  </si>
  <si>
    <t>CNA</t>
  </si>
  <si>
    <t>ALVES MENDES</t>
  </si>
  <si>
    <t>14/02/2003</t>
  </si>
  <si>
    <t>LOURENCO PINTO</t>
  </si>
  <si>
    <t>04/10/2002</t>
  </si>
  <si>
    <t>07/01/2006</t>
  </si>
  <si>
    <t>RODRIGUES CRUZ</t>
  </si>
  <si>
    <t>LARA</t>
  </si>
  <si>
    <t>09/07/2007</t>
  </si>
  <si>
    <t>29/09/2022</t>
  </si>
  <si>
    <t>KALINICHENKO</t>
  </si>
  <si>
    <t>07/07/2005</t>
  </si>
  <si>
    <t>RODRIGUES FERNANDES</t>
  </si>
  <si>
    <t>01/05/1997</t>
  </si>
  <si>
    <t>SANTOS DA SILVA</t>
  </si>
  <si>
    <t>MAFALDA</t>
  </si>
  <si>
    <t>18/03/2001</t>
  </si>
  <si>
    <t>RODRIGUES LOURENÇO</t>
  </si>
  <si>
    <t>18/01/2008</t>
  </si>
  <si>
    <t>CRUZ CAMPOS</t>
  </si>
  <si>
    <t>08/04/2008</t>
  </si>
  <si>
    <t>SOFIA BASABAB</t>
  </si>
  <si>
    <t>YULIA</t>
  </si>
  <si>
    <t>18/07/2010</t>
  </si>
  <si>
    <t>LEONOR PALMA</t>
  </si>
  <si>
    <t>10/06/2007</t>
  </si>
  <si>
    <t>GUERRA CUSTODIO</t>
  </si>
  <si>
    <t>12/12/2006</t>
  </si>
  <si>
    <t>ANC</t>
  </si>
  <si>
    <t xml:space="preserve">F. BEATRIZ SANTOS CLUBE </t>
  </si>
  <si>
    <t>00009</t>
  </si>
  <si>
    <t>FBSC</t>
  </si>
  <si>
    <t>LAPINHA LOURENCO</t>
  </si>
  <si>
    <t>28/01/1997</t>
  </si>
  <si>
    <t>FILIPA NOVAIS</t>
  </si>
  <si>
    <t>25/04/1998</t>
  </si>
  <si>
    <t>MENDES FILIPE</t>
  </si>
  <si>
    <t>CLARA</t>
  </si>
  <si>
    <t>23/06/2003</t>
  </si>
  <si>
    <t>ANDREIA LOPES</t>
  </si>
  <si>
    <t>09/08/2000</t>
  </si>
  <si>
    <t>ANTUNES PAIVA</t>
  </si>
  <si>
    <t>05/09/2001</t>
  </si>
  <si>
    <t>SIMÕES RODRIGUES</t>
  </si>
  <si>
    <t>ADRIANA</t>
  </si>
  <si>
    <t>04/10/2000</t>
  </si>
  <si>
    <t xml:space="preserve">FOCA - CLUBE NATACÃO DE FELGUEIRAS </t>
  </si>
  <si>
    <t>00016</t>
  </si>
  <si>
    <t>FOCA</t>
  </si>
  <si>
    <t>FELIX</t>
  </si>
  <si>
    <t xml:space="preserve">INES </t>
  </si>
  <si>
    <t>05/11/2003</t>
  </si>
  <si>
    <t>ALI RODRIGUES</t>
  </si>
  <si>
    <t>13/11/2022</t>
  </si>
  <si>
    <t>KRAVECHENKO</t>
  </si>
  <si>
    <t>MARIIA</t>
  </si>
  <si>
    <t>20/01/2007</t>
  </si>
  <si>
    <t>LEAL SA</t>
  </si>
  <si>
    <t>BARBARA</t>
  </si>
  <si>
    <t>19/05/2006</t>
  </si>
  <si>
    <t>ANA FRANCISCA</t>
  </si>
  <si>
    <t>18/08/2006</t>
  </si>
  <si>
    <t>BESSA</t>
  </si>
  <si>
    <t>ALICE BEATRIZ</t>
  </si>
  <si>
    <t>15/03/2006</t>
  </si>
  <si>
    <t>HENRIQUES MENDONCA</t>
  </si>
  <si>
    <t>09/09/2006</t>
  </si>
  <si>
    <t>04/10/2022</t>
  </si>
  <si>
    <t>CARDOSO</t>
  </si>
  <si>
    <t>ANA MARGARIDA</t>
  </si>
  <si>
    <t>01/09/2008</t>
  </si>
  <si>
    <t>GUMARAES</t>
  </si>
  <si>
    <t>INES ISABEL</t>
  </si>
  <si>
    <t>19/07/2008</t>
  </si>
  <si>
    <t>SILVA</t>
  </si>
  <si>
    <t>ANA BEATRIZ</t>
  </si>
  <si>
    <t>03/09/2008</t>
  </si>
  <si>
    <t>MACHADO RIBEIRO</t>
  </si>
  <si>
    <t>GABRIELA</t>
  </si>
  <si>
    <t>24/04/2004</t>
  </si>
  <si>
    <t>RITA MANUELA</t>
  </si>
  <si>
    <t>06/02/2004</t>
  </si>
  <si>
    <t>BROCHADO</t>
  </si>
  <si>
    <t>MARIA BEATRIZ</t>
  </si>
  <si>
    <t>11/01/2005</t>
  </si>
  <si>
    <t>GONCALVES CARVALHO</t>
  </si>
  <si>
    <t>12/03/2003</t>
  </si>
  <si>
    <t xml:space="preserve">VENTURA AZEVEDO </t>
  </si>
  <si>
    <t>27/01/2003</t>
  </si>
  <si>
    <t>MENDES FERREIRA</t>
  </si>
  <si>
    <t>01/02/2005</t>
  </si>
  <si>
    <t>23/11/2022</t>
  </si>
  <si>
    <t>CERQUEIRA TEIXEIRA</t>
  </si>
  <si>
    <t>15/06/2003</t>
  </si>
  <si>
    <t>BARROS TEIXEIRA</t>
  </si>
  <si>
    <t>TELMA</t>
  </si>
  <si>
    <t>20/01/2002</t>
  </si>
  <si>
    <t>SILVA TEIXEIRA</t>
  </si>
  <si>
    <t xml:space="preserve">MARIANA </t>
  </si>
  <si>
    <t>31/07/2002</t>
  </si>
  <si>
    <t>LARA MONICA</t>
  </si>
  <si>
    <t>13/10/2002</t>
  </si>
  <si>
    <t>30/09/1996</t>
  </si>
  <si>
    <t>FERREIRA MAGALHAES</t>
  </si>
  <si>
    <t>07/01/1996</t>
  </si>
  <si>
    <t>MAGALHAES</t>
  </si>
  <si>
    <t>FRANCISCA LURDES</t>
  </si>
  <si>
    <t>29/12/1999</t>
  </si>
  <si>
    <t>CUNHA SOUSA</t>
  </si>
  <si>
    <t>25/12/1999</t>
  </si>
  <si>
    <t>BAPTISTA</t>
  </si>
  <si>
    <t>ANA ISABEL</t>
  </si>
  <si>
    <t>03/01/1997</t>
  </si>
  <si>
    <t>TEIXEIRA</t>
  </si>
  <si>
    <t>28/10/1999</t>
  </si>
  <si>
    <t>FERNADES</t>
  </si>
  <si>
    <t>26/04/2005</t>
  </si>
  <si>
    <t>RIBEIRO GOMES</t>
  </si>
  <si>
    <t>28/10/2005</t>
  </si>
  <si>
    <t>RIBEIRO CUNHA</t>
  </si>
  <si>
    <t>LAURA</t>
  </si>
  <si>
    <t>24/11/2001</t>
  </si>
  <si>
    <t>DIOGO</t>
  </si>
  <si>
    <t>18/07/2008</t>
  </si>
  <si>
    <t>GONÇALVES</t>
  </si>
  <si>
    <t>12/04/2009</t>
  </si>
  <si>
    <t>21/06/2008</t>
  </si>
  <si>
    <t>SAMPAIO</t>
  </si>
  <si>
    <t>17/06/2010</t>
  </si>
  <si>
    <t>11/02/2009</t>
  </si>
  <si>
    <t>SOUSA</t>
  </si>
  <si>
    <t>26/03/2009</t>
  </si>
  <si>
    <t>ESTEBAINHA FARIA</t>
  </si>
  <si>
    <t>30/07/2008</t>
  </si>
  <si>
    <t>CUNHA</t>
  </si>
  <si>
    <t>LARA FILIPA</t>
  </si>
  <si>
    <t>24/06/2009</t>
  </si>
  <si>
    <t>19/07/2010</t>
  </si>
  <si>
    <t>ALVES</t>
  </si>
  <si>
    <t>LEONOR PEREIRA</t>
  </si>
  <si>
    <t>04/07/2010</t>
  </si>
  <si>
    <t>MARIA DAVID</t>
  </si>
  <si>
    <t>28/04/2012</t>
  </si>
  <si>
    <t>PINTO</t>
  </si>
  <si>
    <t>SOFIA FREITAS</t>
  </si>
  <si>
    <t>04/02/2010</t>
  </si>
  <si>
    <t>ARAÚJO</t>
  </si>
  <si>
    <t>ANA CAROLINA</t>
  </si>
  <si>
    <t>27/06/2010</t>
  </si>
  <si>
    <t>INÊS FILIPA</t>
  </si>
  <si>
    <t>27/09/2011</t>
  </si>
  <si>
    <t>MACHADO</t>
  </si>
  <si>
    <t>JOANA MIGUEL</t>
  </si>
  <si>
    <t>MARIA INÊS</t>
  </si>
  <si>
    <t>06/08/2010</t>
  </si>
  <si>
    <t>GESLOURES</t>
  </si>
  <si>
    <t>00008</t>
  </si>
  <si>
    <t>GESL</t>
  </si>
  <si>
    <t>MORAIS VIEIRA</t>
  </si>
  <si>
    <t>CHEILA</t>
  </si>
  <si>
    <t>01/08/1998</t>
  </si>
  <si>
    <t>15/09/2022</t>
  </si>
  <si>
    <t>NOGUEIRA DA COSTA</t>
  </si>
  <si>
    <t>16/10/1997</t>
  </si>
  <si>
    <t>MELO GARCIA</t>
  </si>
  <si>
    <t>BRUNA</t>
  </si>
  <si>
    <t>16/12/2000</t>
  </si>
  <si>
    <t>MIRANDA</t>
  </si>
  <si>
    <t>MARIA LEONOR</t>
  </si>
  <si>
    <t>29/06/1997</t>
  </si>
  <si>
    <t>08/11/2022</t>
  </si>
  <si>
    <t>QUEIROGA MARTINS</t>
  </si>
  <si>
    <t>17/11/1997</t>
  </si>
  <si>
    <t>MORGADINHO COELHO</t>
  </si>
  <si>
    <t>12/01/2001</t>
  </si>
  <si>
    <t>FERNANDES</t>
  </si>
  <si>
    <t>01/02/2001</t>
  </si>
  <si>
    <t>GONCALVES</t>
  </si>
  <si>
    <t>24/06/1999</t>
  </si>
  <si>
    <t>SILVA NOGUEIRA</t>
  </si>
  <si>
    <t>29/10/2001</t>
  </si>
  <si>
    <t>SENA FONSECA</t>
  </si>
  <si>
    <t>04/04/2002</t>
  </si>
  <si>
    <t>ESTEVES LOPES</t>
  </si>
  <si>
    <t>IRINA</t>
  </si>
  <si>
    <t>22/06/2000</t>
  </si>
  <si>
    <t>AMARAL MOREIRA</t>
  </si>
  <si>
    <t>23/10/2003</t>
  </si>
  <si>
    <t>COSTA</t>
  </si>
  <si>
    <t>ANA BARBARA</t>
  </si>
  <si>
    <t>10/12/2003</t>
  </si>
  <si>
    <t>16/05/2005</t>
  </si>
  <si>
    <t>DINIS RAMOS</t>
  </si>
  <si>
    <t>13/08/2004</t>
  </si>
  <si>
    <t>GAO</t>
  </si>
  <si>
    <t>LEYI</t>
  </si>
  <si>
    <t>07/07/2004</t>
  </si>
  <si>
    <t>ESTEVES MADUREIRA</t>
  </si>
  <si>
    <t>01/05/2004</t>
  </si>
  <si>
    <t>07/10/2022</t>
  </si>
  <si>
    <t>DELFINO BARROS</t>
  </si>
  <si>
    <t>17/07/2005</t>
  </si>
  <si>
    <t>KEXIN</t>
  </si>
  <si>
    <t>FERREIRA</t>
  </si>
  <si>
    <t>07/03/2005</t>
  </si>
  <si>
    <t>GUERRA MATA</t>
  </si>
  <si>
    <t>23/05/2006</t>
  </si>
  <si>
    <t>BOTELHO</t>
  </si>
  <si>
    <t>LARA MARIA</t>
  </si>
  <si>
    <t>03/04/2006</t>
  </si>
  <si>
    <t>27/03/2006</t>
  </si>
  <si>
    <t>16/10/2008</t>
  </si>
  <si>
    <t>MARTINS NEVES</t>
  </si>
  <si>
    <t>02/05/2008</t>
  </si>
  <si>
    <t>RITA CALADO</t>
  </si>
  <si>
    <t>23/05/2007</t>
  </si>
  <si>
    <t>BRANDAO GOUVEIA</t>
  </si>
  <si>
    <t>28/04/2009</t>
  </si>
  <si>
    <t>LOPES BARTOLO</t>
  </si>
  <si>
    <t>28/11/2007</t>
  </si>
  <si>
    <t>CORREIA FALCAO</t>
  </si>
  <si>
    <t>10/08/2007</t>
  </si>
  <si>
    <t>RODRIGUES MARTINS</t>
  </si>
  <si>
    <t>06/03/2008</t>
  </si>
  <si>
    <t>CAMPOS ALCOBIA</t>
  </si>
  <si>
    <t>02/06/2004</t>
  </si>
  <si>
    <t>DUARTE SEMEDO</t>
  </si>
  <si>
    <t>16/02/2009</t>
  </si>
  <si>
    <t>TAVARES LUIS</t>
  </si>
  <si>
    <t>23/07/2008</t>
  </si>
  <si>
    <t>AREDE COSTA</t>
  </si>
  <si>
    <t>26/03/2004</t>
  </si>
  <si>
    <t>PEREIRA SANTOS</t>
  </si>
  <si>
    <t>15/05/1979</t>
  </si>
  <si>
    <t>AICHA GONCALVES</t>
  </si>
  <si>
    <t>17/08/2010</t>
  </si>
  <si>
    <t>MARGARIDA HENRIQUES</t>
  </si>
  <si>
    <t>08/07/2006</t>
  </si>
  <si>
    <t>RAFAELA ROLO</t>
  </si>
  <si>
    <t>02/05/2010</t>
  </si>
  <si>
    <t>RODRIGUES ABREU</t>
  </si>
  <si>
    <t>03/05/2009</t>
  </si>
  <si>
    <t>JORGE ALVES</t>
  </si>
  <si>
    <t>17/08/2009</t>
  </si>
  <si>
    <t>FREITAS TAVARES</t>
  </si>
  <si>
    <t>07/09/2009</t>
  </si>
  <si>
    <t>ROMAO NEVES</t>
  </si>
  <si>
    <t>CHANTAL</t>
  </si>
  <si>
    <t>12/09/2009</t>
  </si>
  <si>
    <t xml:space="preserve">MARIA PERNAS </t>
  </si>
  <si>
    <t>09/12/2010</t>
  </si>
  <si>
    <t>SERAFINA CAMPOS</t>
  </si>
  <si>
    <t>02/10/2010</t>
  </si>
  <si>
    <t>MARIA COSTA</t>
  </si>
  <si>
    <t>EVA</t>
  </si>
  <si>
    <t>12/11/2008</t>
  </si>
  <si>
    <t>COELHO ANTUNES</t>
  </si>
  <si>
    <t>06/02/2010</t>
  </si>
  <si>
    <t>15/09/2021</t>
  </si>
  <si>
    <t>SANTOS</t>
  </si>
  <si>
    <t>ANA RITA</t>
  </si>
  <si>
    <t>15/01/1992</t>
  </si>
  <si>
    <t>11/10/2022</t>
  </si>
  <si>
    <t>TORGAI</t>
  </si>
  <si>
    <t>15/05/2011</t>
  </si>
  <si>
    <t>MARIA RODRIGUES</t>
  </si>
  <si>
    <t>14/11/2022</t>
  </si>
  <si>
    <t>MIGUEL SILVA</t>
  </si>
  <si>
    <t>HUGO</t>
  </si>
  <si>
    <t>23/12/1983</t>
  </si>
  <si>
    <t>BORGES FERNANDES</t>
  </si>
  <si>
    <t>PRISCILA</t>
  </si>
  <si>
    <t>01/12/1993</t>
  </si>
  <si>
    <t>SOFIA COSTA</t>
  </si>
  <si>
    <t>13/10/2010</t>
  </si>
  <si>
    <t>ZAITSEVA</t>
  </si>
  <si>
    <t>OLGA</t>
  </si>
  <si>
    <t>06/02/2013</t>
  </si>
  <si>
    <t>ALVES TANCREDO</t>
  </si>
  <si>
    <t>SALOME</t>
  </si>
  <si>
    <t>09/03/2013</t>
  </si>
  <si>
    <t>ROBALO CORREIA</t>
  </si>
  <si>
    <t>14/07/2011</t>
  </si>
  <si>
    <t xml:space="preserve">LOUSADA SECULO XXI </t>
  </si>
  <si>
    <t>00006</t>
  </si>
  <si>
    <t>LSXXI</t>
  </si>
  <si>
    <t>NUNES</t>
  </si>
  <si>
    <t>ANA JOSE</t>
  </si>
  <si>
    <t>MUNICIPIO DE ODIVELAS</t>
  </si>
  <si>
    <t>00005</t>
  </si>
  <si>
    <t>MO</t>
  </si>
  <si>
    <t>PEREIRA SOUSA</t>
  </si>
  <si>
    <t>20/03/2005</t>
  </si>
  <si>
    <t>BARREIRA ATAIDE</t>
  </si>
  <si>
    <t>18/05/2002</t>
  </si>
  <si>
    <t>MARIA ESTEVAO</t>
  </si>
  <si>
    <t>06/05/2009</t>
  </si>
  <si>
    <t>SANTO FREIRE</t>
  </si>
  <si>
    <t>06/05/2008</t>
  </si>
  <si>
    <t>MOLCHANOVA</t>
  </si>
  <si>
    <t>ANNA</t>
  </si>
  <si>
    <t>24/08/2007</t>
  </si>
  <si>
    <t>ALVES DIAS</t>
  </si>
  <si>
    <t>21/04/2006</t>
  </si>
  <si>
    <t>GREGORIO FERREIRA</t>
  </si>
  <si>
    <t>04/05/2006</t>
  </si>
  <si>
    <t>CORREIA SILVA</t>
  </si>
  <si>
    <t>02/03/2006</t>
  </si>
  <si>
    <t>MARQUES COELHO</t>
  </si>
  <si>
    <t>16/02/2004</t>
  </si>
  <si>
    <t>MEDINA SAIEGH</t>
  </si>
  <si>
    <t>SOFIA FARINHA</t>
  </si>
  <si>
    <t>29/04/2004</t>
  </si>
  <si>
    <t>19/12/2001</t>
  </si>
  <si>
    <t>SANTOS SARAMAGO</t>
  </si>
  <si>
    <t>02/08/2008</t>
  </si>
  <si>
    <t>NUNES ANDRÉ</t>
  </si>
  <si>
    <t>02/04/2000</t>
  </si>
  <si>
    <t>SILVA GUIMARÃES</t>
  </si>
  <si>
    <t>29/12/1993</t>
  </si>
  <si>
    <t>PENEDO FERNANDES</t>
  </si>
  <si>
    <t>29/08/209</t>
  </si>
  <si>
    <t>RITA ALVES</t>
  </si>
  <si>
    <t>20/01/2009</t>
  </si>
  <si>
    <t>MARIA SALGUEIRO</t>
  </si>
  <si>
    <t>31/05/2008</t>
  </si>
  <si>
    <t>AFONSO FARIA</t>
  </si>
  <si>
    <t>03/07/2007</t>
  </si>
  <si>
    <t>CASTRO LOIOS</t>
  </si>
  <si>
    <t>25/10/1989</t>
  </si>
  <si>
    <t>MARTA CRUZ</t>
  </si>
  <si>
    <t>12/07/1983</t>
  </si>
  <si>
    <t>TEIXEIRA SANTO</t>
  </si>
  <si>
    <t>ZÉLIA</t>
  </si>
  <si>
    <t>05/10/1974</t>
  </si>
  <si>
    <t>GONÇALVES FERREIRA</t>
  </si>
  <si>
    <t>10/10/1986</t>
  </si>
  <si>
    <t>CARLA</t>
  </si>
  <si>
    <t>08/03/1977</t>
  </si>
  <si>
    <t xml:space="preserve">ANASTACYIA </t>
  </si>
  <si>
    <t>06/02/1983</t>
  </si>
  <si>
    <t>LIZ PAIVA</t>
  </si>
  <si>
    <t>GAIA</t>
  </si>
  <si>
    <t>02/01/2010</t>
  </si>
  <si>
    <t>CABACO</t>
  </si>
  <si>
    <t>01/07/2010</t>
  </si>
  <si>
    <t>FILIPA BATISTA</t>
  </si>
  <si>
    <t>TANIA SOFIA</t>
  </si>
  <si>
    <t>15/06/1989</t>
  </si>
  <si>
    <t>04/02/1977</t>
  </si>
  <si>
    <t>PEIXOTO ANTONIO</t>
  </si>
  <si>
    <t>BRIGITE</t>
  </si>
  <si>
    <t>02/03/1988</t>
  </si>
  <si>
    <t>MARIANNE FORTINO</t>
  </si>
  <si>
    <t>CAMILE</t>
  </si>
  <si>
    <t>11/09/1980</t>
  </si>
  <si>
    <t>VANESSA SOARES</t>
  </si>
  <si>
    <t>CLAUDIA</t>
  </si>
  <si>
    <t>19/12/1992</t>
  </si>
  <si>
    <t>OVARSINCRO</t>
  </si>
  <si>
    <t>00004</t>
  </si>
  <si>
    <t>OSCN</t>
  </si>
  <si>
    <t>ABREU FARIA</t>
  </si>
  <si>
    <t>04/09/1997</t>
  </si>
  <si>
    <t>CRUZ GAMA</t>
  </si>
  <si>
    <t>28/03/2000</t>
  </si>
  <si>
    <t>23/10/2022</t>
  </si>
  <si>
    <t>RODRIGUES VALENTE</t>
  </si>
  <si>
    <t>10/01/2001</t>
  </si>
  <si>
    <t>MARGARIDA COSTA</t>
  </si>
  <si>
    <t>24/08/2002</t>
  </si>
  <si>
    <t>OLIVEIRA FONSECA</t>
  </si>
  <si>
    <t>26/12/2003</t>
  </si>
  <si>
    <t>CORREIA FIGUEIREDO</t>
  </si>
  <si>
    <t>04/06/2003</t>
  </si>
  <si>
    <t>TAVARES ANDRADE</t>
  </si>
  <si>
    <t>VITORIA</t>
  </si>
  <si>
    <t>22/05/2003</t>
  </si>
  <si>
    <t>ROCHA</t>
  </si>
  <si>
    <t>25/09/2003</t>
  </si>
  <si>
    <t>BORGES SILVA</t>
  </si>
  <si>
    <t>ANA MIGUEL</t>
  </si>
  <si>
    <t>15/07/2003</t>
  </si>
  <si>
    <t>SILVA PRATES</t>
  </si>
  <si>
    <t>14/11/2002</t>
  </si>
  <si>
    <t>28/11/2004</t>
  </si>
  <si>
    <t>GRANJO LOPES</t>
  </si>
  <si>
    <t>16/09/2005</t>
  </si>
  <si>
    <t>ANDRADE LEITE</t>
  </si>
  <si>
    <t>15/02/2005</t>
  </si>
  <si>
    <t>FRANCHAMPS MANARTE</t>
  </si>
  <si>
    <t>14/08/2004</t>
  </si>
  <si>
    <t>SANTOS TAVARES</t>
  </si>
  <si>
    <t>14/10/2004</t>
  </si>
  <si>
    <t>RAMOS</t>
  </si>
  <si>
    <t>08/06/2005</t>
  </si>
  <si>
    <t>JORGE OLIVEIRA</t>
  </si>
  <si>
    <t>SOFIA FONSECA</t>
  </si>
  <si>
    <t>05/11/2005</t>
  </si>
  <si>
    <t>05/10/2006</t>
  </si>
  <si>
    <t>RODRIGUES OLIVEIRA</t>
  </si>
  <si>
    <t>17/12/2008</t>
  </si>
  <si>
    <t>GOMES SANTOS</t>
  </si>
  <si>
    <t>GONCALVES PORTUGAL</t>
  </si>
  <si>
    <t>18/09/2007</t>
  </si>
  <si>
    <t>CASTRO FERNANDES</t>
  </si>
  <si>
    <t>12/06/2009</t>
  </si>
  <si>
    <t>ALELI SANCHEZ DE ABREU</t>
  </si>
  <si>
    <t>BRYANNA</t>
  </si>
  <si>
    <t>26/08/2007</t>
  </si>
  <si>
    <t>PAIS CRUZ</t>
  </si>
  <si>
    <t>09/02/2009</t>
  </si>
  <si>
    <t>BERLINCHAS OLIVEIRA</t>
  </si>
  <si>
    <t>HENRIQUE DE PAULA</t>
  </si>
  <si>
    <t>07/08/2009</t>
  </si>
  <si>
    <t>SANTOS ROMAO</t>
  </si>
  <si>
    <t>12/11/2010</t>
  </si>
  <si>
    <t>VEIROS ANDRADE</t>
  </si>
  <si>
    <t>ISIS</t>
  </si>
  <si>
    <t>19/08/2002</t>
  </si>
  <si>
    <t>REIS SILVA</t>
  </si>
  <si>
    <t>03/02/2005</t>
  </si>
  <si>
    <t>MARGARIDA LEITE</t>
  </si>
  <si>
    <t>15/01/2003</t>
  </si>
  <si>
    <t>FILIPA COSTA</t>
  </si>
  <si>
    <t>07/12/2002</t>
  </si>
  <si>
    <t>JOAO FERREIRA</t>
  </si>
  <si>
    <t>ÉRICA</t>
  </si>
  <si>
    <t>23/01/2003</t>
  </si>
  <si>
    <t>GOMES PEREIRA</t>
  </si>
  <si>
    <t>NICOLE</t>
  </si>
  <si>
    <t>17/09/2005</t>
  </si>
  <si>
    <t>RITA MAGALHÃES</t>
  </si>
  <si>
    <t>14/12/2004</t>
  </si>
  <si>
    <t>REBELO PINHEIRO</t>
  </si>
  <si>
    <t>VALENTINA</t>
  </si>
  <si>
    <t>25/10/2010</t>
  </si>
  <si>
    <t>GASPAR REIS</t>
  </si>
  <si>
    <t>19/08/2010</t>
  </si>
  <si>
    <t>PINTO PEREIRA</t>
  </si>
  <si>
    <t>24/01/2009</t>
  </si>
  <si>
    <t>MOTSAR</t>
  </si>
  <si>
    <t>OLENA</t>
  </si>
  <si>
    <t>29/07/1983</t>
  </si>
  <si>
    <t>07/12/2012</t>
  </si>
  <si>
    <t>12/11/2022</t>
  </si>
  <si>
    <t>RODRIGUES ALMEIDA</t>
  </si>
  <si>
    <t>CAETANO PEREIRA</t>
  </si>
  <si>
    <t>SAMANTHA</t>
  </si>
  <si>
    <t>21/05/2007</t>
  </si>
  <si>
    <t>14/12/2009</t>
  </si>
  <si>
    <t>NUNES CONDE</t>
  </si>
  <si>
    <t>22/02/2009</t>
  </si>
  <si>
    <t>NADAIS PINHO</t>
  </si>
  <si>
    <t>ANALGARVE</t>
  </si>
  <si>
    <t>PORTINADO</t>
  </si>
  <si>
    <t>00003</t>
  </si>
  <si>
    <t>PORTIN</t>
  </si>
  <si>
    <t>COJOCARU</t>
  </si>
  <si>
    <t>10/03/2007</t>
  </si>
  <si>
    <t>LOPES</t>
  </si>
  <si>
    <t>MARIA MADALENA</t>
  </si>
  <si>
    <t>01/02/2007</t>
  </si>
  <si>
    <t xml:space="preserve">ROSA </t>
  </si>
  <si>
    <t>FRANCISCA ALMEIDA</t>
  </si>
  <si>
    <t>10/07/2004</t>
  </si>
  <si>
    <t xml:space="preserve">BALTAZAR </t>
  </si>
  <si>
    <t>LEONOR REIS</t>
  </si>
  <si>
    <t>11/12/2004</t>
  </si>
  <si>
    <t>GHERMAN</t>
  </si>
  <si>
    <t>EMA SOFIA</t>
  </si>
  <si>
    <t>28/11/2006</t>
  </si>
  <si>
    <t>KONDRATENKO</t>
  </si>
  <si>
    <t>ERICA VLADLENA</t>
  </si>
  <si>
    <t>27/03/2009</t>
  </si>
  <si>
    <t xml:space="preserve">NORONHA </t>
  </si>
  <si>
    <t>NAIR SILVA</t>
  </si>
  <si>
    <t>26/09/2006</t>
  </si>
  <si>
    <t>JOANA ALMEIDA</t>
  </si>
  <si>
    <t>10/10/2007</t>
  </si>
  <si>
    <t>22/09/2022</t>
  </si>
  <si>
    <t xml:space="preserve">OLIVEIRA </t>
  </si>
  <si>
    <t>07/09/2005</t>
  </si>
  <si>
    <t>18/11/2022</t>
  </si>
  <si>
    <t>BASTOS</t>
  </si>
  <si>
    <t>JOANA COSTA</t>
  </si>
  <si>
    <t>18/03/2004</t>
  </si>
  <si>
    <t>DIAS</t>
  </si>
  <si>
    <t>INES GOMES</t>
  </si>
  <si>
    <t>06/03/2001</t>
  </si>
  <si>
    <t>EDNA MARGARIDA</t>
  </si>
  <si>
    <t>04/01/2003</t>
  </si>
  <si>
    <t>GOMOJA</t>
  </si>
  <si>
    <t>NICOLETA</t>
  </si>
  <si>
    <t>04/03/2003</t>
  </si>
  <si>
    <t>BALTAZAR</t>
  </si>
  <si>
    <t>BEATRIZ REIS</t>
  </si>
  <si>
    <t>16/10/2001</t>
  </si>
  <si>
    <t xml:space="preserve">RAIMUNDO </t>
  </si>
  <si>
    <t>BEATRIZ BATISTA</t>
  </si>
  <si>
    <t>06/12/2001</t>
  </si>
  <si>
    <t>LINO</t>
  </si>
  <si>
    <t xml:space="preserve">INES GAGEIRO </t>
  </si>
  <si>
    <t>02/03/2002</t>
  </si>
  <si>
    <t>BRUNA JERONIMO</t>
  </si>
  <si>
    <t>26/09/2001</t>
  </si>
  <si>
    <t>MARTINS</t>
  </si>
  <si>
    <t>CATARINA SANTOS</t>
  </si>
  <si>
    <t>26/10/2002</t>
  </si>
  <si>
    <t>KOSYKHINA</t>
  </si>
  <si>
    <t>09/08/2007</t>
  </si>
  <si>
    <t>09/12/2021</t>
  </si>
  <si>
    <t>VALENTIM</t>
  </si>
  <si>
    <t>ADRIANA PEREIRA</t>
  </si>
  <si>
    <t>15/04/1992</t>
  </si>
  <si>
    <t>CALIXTO MARREIROS</t>
  </si>
  <si>
    <t>11/04/2011</t>
  </si>
  <si>
    <t>TATUREVICI GAIBU</t>
  </si>
  <si>
    <t>VICTORIA</t>
  </si>
  <si>
    <t>19/08/2011</t>
  </si>
  <si>
    <t>SURGUCH</t>
  </si>
  <si>
    <t>EVELINA</t>
  </si>
  <si>
    <t>04/03/2011</t>
  </si>
  <si>
    <t>ROSANDO SANTOS</t>
  </si>
  <si>
    <t>16/09/2009</t>
  </si>
  <si>
    <t>LAURA SOFIA</t>
  </si>
  <si>
    <t>13/01/2008</t>
  </si>
  <si>
    <t>13/10/2022</t>
  </si>
  <si>
    <t>FRANCISCA SILVESTRE</t>
  </si>
  <si>
    <t>13/07/2012</t>
  </si>
  <si>
    <t>NEACSU</t>
  </si>
  <si>
    <t>LETICIA</t>
  </si>
  <si>
    <t>10/03/2014</t>
  </si>
  <si>
    <t>12/12/2021</t>
  </si>
  <si>
    <t>OLIVEIRA GUIMARAES</t>
  </si>
  <si>
    <t>FABIANA</t>
  </si>
  <si>
    <t>11/05/2013</t>
  </si>
  <si>
    <t>BARCARU</t>
  </si>
  <si>
    <t>06/04/2012</t>
  </si>
  <si>
    <t>FILIPA PINTO</t>
  </si>
  <si>
    <t>20/10/2012</t>
  </si>
  <si>
    <t>SPORT ALGES E DAFUNDO</t>
  </si>
  <si>
    <t>00002</t>
  </si>
  <si>
    <t>SAD</t>
  </si>
  <si>
    <t>CASTRES PEREIRA</t>
  </si>
  <si>
    <t>06/09/1998</t>
  </si>
  <si>
    <t>CORREIA MELO</t>
  </si>
  <si>
    <t>14/08/1998</t>
  </si>
  <si>
    <t>SPORTING CLUBE DE ESPINHO</t>
  </si>
  <si>
    <t>00057</t>
  </si>
  <si>
    <t>SCE</t>
  </si>
  <si>
    <t>MARINHO</t>
  </si>
  <si>
    <t>24/08/2008</t>
  </si>
  <si>
    <t>31/10/2008</t>
  </si>
  <si>
    <t>20/06/2006</t>
  </si>
  <si>
    <t>10/09/2022</t>
  </si>
  <si>
    <t>09/05/2006</t>
  </si>
  <si>
    <t>CASTRO</t>
  </si>
  <si>
    <t>05/11/2006</t>
  </si>
  <si>
    <t>MENDONCA</t>
  </si>
  <si>
    <t>26/11/2004</t>
  </si>
  <si>
    <t>MEIRELES</t>
  </si>
  <si>
    <t>16/09/2002</t>
  </si>
  <si>
    <t>FERRO</t>
  </si>
  <si>
    <t>18/02/2002</t>
  </si>
  <si>
    <t>19/08/2003</t>
  </si>
  <si>
    <t>05/05/2004</t>
  </si>
  <si>
    <t>RAFAEL</t>
  </si>
  <si>
    <t>18/12/2003</t>
  </si>
  <si>
    <t>VIVER SANTAREM</t>
  </si>
  <si>
    <t>00048</t>
  </si>
  <si>
    <t>VS</t>
  </si>
  <si>
    <t>MIUHUTA</t>
  </si>
  <si>
    <t>05/12/2003</t>
  </si>
  <si>
    <t>MIGUEL RIBEIRO</t>
  </si>
  <si>
    <t>03/05/2003</t>
  </si>
  <si>
    <t>GUTU</t>
  </si>
  <si>
    <t>CLEOPATRA</t>
  </si>
  <si>
    <t>22/01/2007</t>
  </si>
  <si>
    <t>JESUS LOPES</t>
  </si>
  <si>
    <t>18/05/2006</t>
  </si>
  <si>
    <t>MACHADO SANTOS</t>
  </si>
  <si>
    <t>FERREIRA MORAIS</t>
  </si>
  <si>
    <t>05/01/2006</t>
  </si>
  <si>
    <t>MARIA DURAO</t>
  </si>
  <si>
    <t>29/01/2004</t>
  </si>
  <si>
    <t>SOFIA MARTINS</t>
  </si>
  <si>
    <t>14/04/2004</t>
  </si>
  <si>
    <t>MARQUES COSTA</t>
  </si>
  <si>
    <t>04/05/2008</t>
  </si>
  <si>
    <t>FIGUEIREDO MARTINS</t>
  </si>
  <si>
    <t>17/11/2007</t>
  </si>
  <si>
    <t>SIMÕES BORGES</t>
  </si>
  <si>
    <t>29/08/2001</t>
  </si>
  <si>
    <t>FONSECA LOURO</t>
  </si>
  <si>
    <t>07/03/2001</t>
  </si>
  <si>
    <t>CARRONDO ESTEVES</t>
  </si>
  <si>
    <t>20/02/2002</t>
  </si>
  <si>
    <t>FERREIRA BATALHA</t>
  </si>
  <si>
    <t>13/01/2002</t>
  </si>
  <si>
    <t>LINS FERREIRA</t>
  </si>
  <si>
    <t>29/07/2006</t>
  </si>
  <si>
    <t>GUEDES COUTO</t>
  </si>
  <si>
    <t>30/05/2008</t>
  </si>
  <si>
    <t>LORENA</t>
  </si>
  <si>
    <t>10/10/2008</t>
  </si>
  <si>
    <t>EVORA NUNES</t>
  </si>
  <si>
    <t>18/10/2008</t>
  </si>
  <si>
    <t>PEREIRA CASTELA</t>
  </si>
  <si>
    <t>31/01/2008</t>
  </si>
  <si>
    <t>ISABEL COELHO</t>
  </si>
  <si>
    <t>25/09/2008</t>
  </si>
  <si>
    <t>UKRAINE</t>
  </si>
  <si>
    <t>ACADEMY KIEV</t>
  </si>
  <si>
    <t>AK</t>
  </si>
  <si>
    <t>SHVETS</t>
  </si>
  <si>
    <t>MYROSLAVA</t>
  </si>
  <si>
    <t>05/12/2008</t>
  </si>
  <si>
    <t>KARIMOVA</t>
  </si>
  <si>
    <t>TETIANA</t>
  </si>
  <si>
    <t>03/12/2008</t>
  </si>
  <si>
    <t>SABODASH</t>
  </si>
  <si>
    <t>OLESIA</t>
  </si>
  <si>
    <t>03/11/2010</t>
  </si>
  <si>
    <t>PROFINTSOVA</t>
  </si>
  <si>
    <t>YELYZAVETA</t>
  </si>
  <si>
    <t>02/04/2009</t>
  </si>
  <si>
    <t>PLASHCHEVATA</t>
  </si>
  <si>
    <t>KARYNA</t>
  </si>
  <si>
    <t>07/05/2008</t>
  </si>
  <si>
    <t>VASHCHENKO</t>
  </si>
  <si>
    <t>KSENIIA</t>
  </si>
  <si>
    <t>24/06/2010</t>
  </si>
  <si>
    <t>DEREVIANKO</t>
  </si>
  <si>
    <t>KIRA</t>
  </si>
  <si>
    <t>08/01/2012</t>
  </si>
  <si>
    <t>STRYZHAKOVA</t>
  </si>
  <si>
    <t>ANTONINA</t>
  </si>
  <si>
    <t>12/09/2013</t>
  </si>
  <si>
    <t>BELGIUM</t>
  </si>
  <si>
    <t>SYNCHRO CLUB BREE</t>
  </si>
  <si>
    <t>SF</t>
  </si>
  <si>
    <t>COONINX</t>
  </si>
  <si>
    <t>JULIE</t>
  </si>
  <si>
    <t>28/02/2005</t>
  </si>
  <si>
    <t>DRIJKONINGEN</t>
  </si>
  <si>
    <t>15/09/2005</t>
  </si>
  <si>
    <t>SPAIN</t>
  </si>
  <si>
    <t>GALIZARTISTICA</t>
  </si>
  <si>
    <t>GA</t>
  </si>
  <si>
    <t>LUGILDE</t>
  </si>
  <si>
    <t>IRIA</t>
  </si>
  <si>
    <t>16/12/1979</t>
  </si>
  <si>
    <t>FEDERACION ANDALUZA NATACION</t>
  </si>
  <si>
    <t>FAN</t>
  </si>
  <si>
    <t>GARCIA POLO</t>
  </si>
  <si>
    <t>05/12/2004</t>
  </si>
  <si>
    <t>LAZARO CABALEIRO</t>
  </si>
  <si>
    <t>AURORA</t>
  </si>
  <si>
    <t>13/04/2006</t>
  </si>
  <si>
    <t>BEATO MARTINEZ</t>
  </si>
  <si>
    <t>CARMEN</t>
  </si>
  <si>
    <t>12/07/2004</t>
  </si>
  <si>
    <t>VAZQUEZ COELLO</t>
  </si>
  <si>
    <t>ELENA</t>
  </si>
  <si>
    <t>06/12/2006</t>
  </si>
  <si>
    <t>LASSALETTA ALMANSA</t>
  </si>
  <si>
    <t>07/05/2004</t>
  </si>
  <si>
    <t>PEREZ CONEJO</t>
  </si>
  <si>
    <t>07/11/2005</t>
  </si>
  <si>
    <t>SWITZERLAND</t>
  </si>
  <si>
    <t>BERN-BASEL ARTISTIC</t>
  </si>
  <si>
    <t>BBA</t>
  </si>
  <si>
    <t>GROSVENOR</t>
  </si>
  <si>
    <t>EMMA</t>
  </si>
  <si>
    <t>03/04/2002</t>
  </si>
  <si>
    <t>VARESIO</t>
  </si>
  <si>
    <t>MARGAUX</t>
  </si>
  <si>
    <t>19/10/2001</t>
  </si>
  <si>
    <t>SLOVENIA</t>
  </si>
  <si>
    <t>KLUB KATALINA LJUBLJANA</t>
  </si>
  <si>
    <t>KKL</t>
  </si>
  <si>
    <t>PESRL</t>
  </si>
  <si>
    <t>KARIN</t>
  </si>
  <si>
    <t>28/03/2006</t>
  </si>
  <si>
    <t>SELJAK</t>
  </si>
  <si>
    <t>NIKA</t>
  </si>
  <si>
    <t>12/03/2002</t>
  </si>
  <si>
    <t>UNITED STATES OF AMERICA</t>
  </si>
  <si>
    <t>DC SYNCHROMASTERS</t>
  </si>
  <si>
    <t>DCS</t>
  </si>
  <si>
    <t>BERNIER</t>
  </si>
  <si>
    <t>ANNE</t>
  </si>
  <si>
    <t>17/11/1988</t>
  </si>
  <si>
    <t>HOLLINGSWORTH</t>
  </si>
  <si>
    <t>BRYNN</t>
  </si>
  <si>
    <t>05/12/1988</t>
  </si>
  <si>
    <t>JOEL VIEIRA</t>
  </si>
  <si>
    <t>LEANDRO</t>
  </si>
  <si>
    <t>16/10/1980</t>
  </si>
  <si>
    <t>TR</t>
  </si>
  <si>
    <t>DUETO</t>
  </si>
  <si>
    <t>DUETO MISTO</t>
  </si>
  <si>
    <t>Equipa</t>
  </si>
  <si>
    <t>CD</t>
  </si>
  <si>
    <t>ACROB_B</t>
  </si>
  <si>
    <r>
      <t xml:space="preserve">COLOCAR ELEMENTO PELA ORDEM QUE SURGEM NO ESQUEMA
</t>
    </r>
    <r>
      <rPr>
        <u/>
        <sz val="10"/>
        <color theme="1"/>
        <rFont val="Calibri"/>
        <family val="2"/>
        <scheme val="minor"/>
      </rPr>
      <t>(SEMPRE QUE SE TRATAR DE UMA ACROBACIA, PREENCHER AS LINHAS ASSINALADAS PELA</t>
    </r>
    <r>
      <rPr>
        <u/>
        <sz val="10"/>
        <color theme="0" tint="-0.34998626667073579"/>
        <rFont val="Calibri"/>
        <family val="2"/>
        <scheme val="minor"/>
      </rPr>
      <t xml:space="preserve"> </t>
    </r>
    <r>
      <rPr>
        <b/>
        <u/>
        <sz val="11"/>
        <color theme="0" tint="-0.34998626667073579"/>
        <rFont val="Calibri"/>
        <family val="2"/>
        <scheme val="minor"/>
      </rPr>
      <t>COR</t>
    </r>
  </si>
  <si>
    <t>DUETO LIVRE INFANTIL</t>
  </si>
  <si>
    <t>DUETO LIVRE ABSOLUTO</t>
  </si>
  <si>
    <t>DUETO LIVRE JUNIOR</t>
  </si>
  <si>
    <t>DUETO TÉCNICO MISTO JUNIOR</t>
  </si>
  <si>
    <t>DUETO TÉCNICO MISTO ABSOLUTO</t>
  </si>
  <si>
    <t>DUETO LIVRE MISTO INFANTIL</t>
  </si>
  <si>
    <t>DUETO LIVRE MISTO JUVENIL</t>
  </si>
  <si>
    <t>DUETO LIVRE MISTO JUNIOR</t>
  </si>
  <si>
    <t>DUETO LIVRE MISTO ABSOLUTO</t>
  </si>
  <si>
    <t>EQUIPA TÉCNICA ABSOLUTA</t>
  </si>
  <si>
    <t>EQUIPA</t>
  </si>
  <si>
    <t>EQUIPA LIVRE JUNIOR</t>
  </si>
  <si>
    <t>EQUIPA LIVRE ABSOLUTA</t>
  </si>
  <si>
    <t>ACROBÁTICO ABSOLUTO</t>
  </si>
  <si>
    <t>ACROBÁTICO</t>
  </si>
  <si>
    <t>COMBINADO INFANTIL</t>
  </si>
  <si>
    <t>COMBINADO JUVENIL</t>
  </si>
  <si>
    <t>COMBINADO</t>
  </si>
  <si>
    <t>Dueto Técnico Junior</t>
  </si>
  <si>
    <t>Dueto Técnico Absoluto</t>
  </si>
  <si>
    <t>Dueto Livre Infantil</t>
  </si>
  <si>
    <t>Dueto Livre Juvenil</t>
  </si>
  <si>
    <t>Dueto Livre Junior</t>
  </si>
  <si>
    <t>Dueto Técnico Misto Junior</t>
  </si>
  <si>
    <t>Dueto Técnico Misto Absoluto</t>
  </si>
  <si>
    <t>Dueto Livre Absoluto</t>
  </si>
  <si>
    <t>Dueto Livre Misto Infantil</t>
  </si>
  <si>
    <t>Dueto Livre Misto Juvenil</t>
  </si>
  <si>
    <t>Dueto Livre Misto Junior</t>
  </si>
  <si>
    <t>Dueto Livre Misto Absoluto</t>
  </si>
  <si>
    <t>Equipa Técnica Absoluta</t>
  </si>
  <si>
    <t>Equipa Livre Absoluta</t>
  </si>
  <si>
    <t>Combinado Infantil</t>
  </si>
  <si>
    <t>Combinado Juvenil</t>
  </si>
  <si>
    <t>Dueto Livre infantil</t>
  </si>
  <si>
    <t>Dueto Livre juvenil</t>
  </si>
  <si>
    <t>Dueto Livre Misto infantil</t>
  </si>
  <si>
    <t>Equipa Livre Junior</t>
  </si>
  <si>
    <t>Acrobático Absoluto</t>
  </si>
  <si>
    <t>CLUBE ARTIGYM</t>
  </si>
  <si>
    <t>MUNICIPIO DE LAGOA</t>
  </si>
  <si>
    <r>
      <t xml:space="preserve">PREENCHER PRIMEIRO O CABEÇALHO
</t>
    </r>
    <r>
      <rPr>
        <u/>
        <sz val="10"/>
        <color theme="1"/>
        <rFont val="Calibri"/>
        <family val="2"/>
        <scheme val="minor"/>
      </rPr>
      <t>(Clube | Competição | Esquema |Nº Filiação Atletas)</t>
    </r>
  </si>
  <si>
    <t>TANIA</t>
  </si>
  <si>
    <t>NETHERLANDS</t>
  </si>
  <si>
    <t>ACZ THE NETHERLANDS</t>
  </si>
  <si>
    <t>ACZ</t>
  </si>
  <si>
    <t>SCHALLENBERG</t>
  </si>
  <si>
    <t>MARE</t>
  </si>
  <si>
    <t>15/09/2006</t>
  </si>
  <si>
    <t>LEURING</t>
  </si>
  <si>
    <t>MEREL</t>
  </si>
  <si>
    <t>20/05/2004</t>
  </si>
  <si>
    <t>ZPCH THE NETHERLANDS</t>
  </si>
  <si>
    <t>ZPCH</t>
  </si>
  <si>
    <t>BOS</t>
  </si>
  <si>
    <t>METTE</t>
  </si>
  <si>
    <t>05/08/2004</t>
  </si>
  <si>
    <t>CAPTIJN</t>
  </si>
  <si>
    <t>GIOIA</t>
  </si>
  <si>
    <t>08/10/2002</t>
  </si>
  <si>
    <t>DE HEIJ</t>
  </si>
  <si>
    <t>ILSE</t>
  </si>
  <si>
    <t>09/04/2004</t>
  </si>
  <si>
    <t>DEIMAN</t>
  </si>
  <si>
    <t>KIM</t>
  </si>
  <si>
    <t>03/07/1995</t>
  </si>
  <si>
    <t>GRUNDELL</t>
  </si>
  <si>
    <t>MARLINKA</t>
  </si>
  <si>
    <t>02/11/2005</t>
  </si>
  <si>
    <t>HARRISON</t>
  </si>
  <si>
    <t>09/03/2010</t>
  </si>
  <si>
    <t>HOKKE</t>
  </si>
  <si>
    <t>MARIN</t>
  </si>
  <si>
    <t>03/09/2004</t>
  </si>
  <si>
    <t>JENTE</t>
  </si>
  <si>
    <t>01/06/2006</t>
  </si>
  <si>
    <t>JANSSEN</t>
  </si>
  <si>
    <t>06/01/2008</t>
  </si>
  <si>
    <t>MERKUS</t>
  </si>
  <si>
    <t>OLIVIA</t>
  </si>
  <si>
    <t>16/05/2008</t>
  </si>
  <si>
    <t>MEYER GLEAVES</t>
  </si>
  <si>
    <t>ALYSSA</t>
  </si>
  <si>
    <t>11/05/2007</t>
  </si>
  <si>
    <t>NEERINCX</t>
  </si>
  <si>
    <t>FELINE</t>
  </si>
  <si>
    <t>24/05/2010</t>
  </si>
  <si>
    <t>PODEBSKA</t>
  </si>
  <si>
    <t>20/03/2004</t>
  </si>
  <si>
    <t>POL</t>
  </si>
  <si>
    <t>ZORA</t>
  </si>
  <si>
    <t>18/09/2010</t>
  </si>
  <si>
    <t>POUWELS</t>
  </si>
  <si>
    <t>27/06/2011</t>
  </si>
  <si>
    <t>REGTERING</t>
  </si>
  <si>
    <t>MADELEINE</t>
  </si>
  <si>
    <t>06/04/2002</t>
  </si>
  <si>
    <t>REIJNEN</t>
  </si>
  <si>
    <t>NOORTJE</t>
  </si>
  <si>
    <t>08/10/2004</t>
  </si>
  <si>
    <t>RIGHARTS</t>
  </si>
  <si>
    <t>21/01/2011</t>
  </si>
  <si>
    <t>ROODENBURG</t>
  </si>
  <si>
    <t>MAROUSJA</t>
  </si>
  <si>
    <t>20/10/2009</t>
  </si>
  <si>
    <t>SEELEN</t>
  </si>
  <si>
    <t>22/06/2008</t>
  </si>
  <si>
    <t>UMMELS</t>
  </si>
  <si>
    <t>11/06/2007</t>
  </si>
  <si>
    <t>VAN DE BOOGAARD</t>
  </si>
  <si>
    <t>YRA</t>
  </si>
  <si>
    <t>12/03/2010</t>
  </si>
  <si>
    <t>VAN DE BOSCH</t>
  </si>
  <si>
    <t>FAY</t>
  </si>
  <si>
    <t>11/11/2011</t>
  </si>
  <si>
    <t>VAN RIEMSDIJK</t>
  </si>
  <si>
    <t>NINTHE</t>
  </si>
  <si>
    <t>01/03/2007</t>
  </si>
  <si>
    <t>VAN STRATEN</t>
  </si>
  <si>
    <t>DANIQUE</t>
  </si>
  <si>
    <t>30/03/2009</t>
  </si>
  <si>
    <t>JAIMY</t>
  </si>
  <si>
    <t>04/03/2006</t>
  </si>
  <si>
    <t>VELDMAN</t>
  </si>
  <si>
    <t>LINDSEY</t>
  </si>
  <si>
    <t>29/06/2007</t>
  </si>
  <si>
    <t>VISSERS</t>
  </si>
  <si>
    <t>NIENKE</t>
  </si>
  <si>
    <t>16/12/1990</t>
  </si>
  <si>
    <t>VOGEL</t>
  </si>
  <si>
    <t>JOELLE</t>
  </si>
  <si>
    <t>20/09/2009</t>
  </si>
  <si>
    <t>VOS</t>
  </si>
  <si>
    <t>FEMKE</t>
  </si>
  <si>
    <t>03/07/2003</t>
  </si>
  <si>
    <t>ZWEMSPORT PARKSTAD</t>
  </si>
  <si>
    <t>ZWPD</t>
  </si>
  <si>
    <t>ROSALIA</t>
  </si>
  <si>
    <t>LAREYNA</t>
  </si>
  <si>
    <t>02/01/2011</t>
  </si>
  <si>
    <t>CZECH REPUBLIC</t>
  </si>
  <si>
    <t>TJ TESLA BRNO Z.S.</t>
  </si>
  <si>
    <t>TJTB</t>
  </si>
  <si>
    <t>SCHLAGMANNOVA</t>
  </si>
  <si>
    <t>PETRA</t>
  </si>
  <si>
    <t>24/06/2005</t>
  </si>
  <si>
    <t>CURACAU</t>
  </si>
  <si>
    <t>BANDA BOU SPLASH</t>
  </si>
  <si>
    <t>BBSH</t>
  </si>
  <si>
    <t>TOCKAAY</t>
  </si>
  <si>
    <t>AYDINEDD</t>
  </si>
  <si>
    <t>31/03/2010</t>
  </si>
  <si>
    <t>JOSEPHINA</t>
  </si>
  <si>
    <t>SHURIMEENY</t>
  </si>
  <si>
    <t>24/03/2010</t>
  </si>
  <si>
    <t>GUO</t>
  </si>
  <si>
    <t>JINGXIN</t>
  </si>
  <si>
    <t>18/12/2010</t>
  </si>
  <si>
    <t>SEBASTIANA</t>
  </si>
  <si>
    <t>DI JOHNAITIS</t>
  </si>
  <si>
    <t>25/10/2007</t>
  </si>
  <si>
    <t>COE BELGIUM</t>
  </si>
  <si>
    <t>COEB</t>
  </si>
  <si>
    <t>BOONEN</t>
  </si>
  <si>
    <t>FRAUKE</t>
  </si>
  <si>
    <t>BRANTS</t>
  </si>
  <si>
    <t>ROOS</t>
  </si>
  <si>
    <t>02/09/2009</t>
  </si>
  <si>
    <t>BUFFEL</t>
  </si>
  <si>
    <t>NINA</t>
  </si>
  <si>
    <t>18/02/2001</t>
  </si>
  <si>
    <t>COOLS</t>
  </si>
  <si>
    <t>AUKE</t>
  </si>
  <si>
    <t>14/03/2005</t>
  </si>
  <si>
    <t>COSYN</t>
  </si>
  <si>
    <t>MAGRITTE</t>
  </si>
  <si>
    <t>31/01/2006</t>
  </si>
  <si>
    <t>DAEMS</t>
  </si>
  <si>
    <t>YANA</t>
  </si>
  <si>
    <t>02/09/2004</t>
  </si>
  <si>
    <t>DE KEYZER</t>
  </si>
  <si>
    <t>LIZE</t>
  </si>
  <si>
    <t>28/05/2009</t>
  </si>
  <si>
    <t>DE LAERE</t>
  </si>
  <si>
    <t>JULIETTE</t>
  </si>
  <si>
    <t>18/10/2005</t>
  </si>
  <si>
    <t>DE SMET</t>
  </si>
  <si>
    <t>DEMETS</t>
  </si>
  <si>
    <t>05/02/2009</t>
  </si>
  <si>
    <t>DEMUYT</t>
  </si>
  <si>
    <t>LENI</t>
  </si>
  <si>
    <t>28/05/2004</t>
  </si>
  <si>
    <t>DEN BAES</t>
  </si>
  <si>
    <t>ELISE</t>
  </si>
  <si>
    <t>08/06/2010</t>
  </si>
  <si>
    <t>DUPONT</t>
  </si>
  <si>
    <t>YSALINE</t>
  </si>
  <si>
    <t>15/09/2009</t>
  </si>
  <si>
    <t>LEYN</t>
  </si>
  <si>
    <t>NEIRYNCK</t>
  </si>
  <si>
    <t>LANI</t>
  </si>
  <si>
    <t>23/11/2009</t>
  </si>
  <si>
    <t>SANDRA</t>
  </si>
  <si>
    <t>FIEN</t>
  </si>
  <si>
    <t>17/10/2009</t>
  </si>
  <si>
    <t>VAN TIEGHEM</t>
  </si>
  <si>
    <t>PHILINE</t>
  </si>
  <si>
    <t>20/03/2000</t>
  </si>
  <si>
    <t>VANHULLE</t>
  </si>
  <si>
    <t>16/05/2000</t>
  </si>
  <si>
    <t>VANROBAEYS</t>
  </si>
  <si>
    <t>RAISA</t>
  </si>
  <si>
    <t>10/10/2006</t>
  </si>
  <si>
    <t>VIVEY</t>
  </si>
  <si>
    <t>18/05/2003</t>
  </si>
  <si>
    <t>VOET</t>
  </si>
  <si>
    <t>RENSKE</t>
  </si>
  <si>
    <t>16/06/2009</t>
  </si>
  <si>
    <t>WASTYN</t>
  </si>
  <si>
    <t>AUBE</t>
  </si>
  <si>
    <t>15/03/2001</t>
  </si>
  <si>
    <t>ANDORRA</t>
  </si>
  <si>
    <t>ANDORRA SWIMMING FEDERATION</t>
  </si>
  <si>
    <t>ANSF</t>
  </si>
  <si>
    <t>ARAN CIRERA</t>
  </si>
  <si>
    <t>ADA</t>
  </si>
  <si>
    <t>16/08/2007</t>
  </si>
  <si>
    <t>FONOLLEDA GUELL</t>
  </si>
  <si>
    <t>10/08/2010</t>
  </si>
  <si>
    <t>GUSTAVSSON ROBERT</t>
  </si>
  <si>
    <t>NEUS</t>
  </si>
  <si>
    <t>03/02/2010</t>
  </si>
  <si>
    <t>PALAU ALCAIDE</t>
  </si>
  <si>
    <t>ZOE</t>
  </si>
  <si>
    <t>14/10/2008</t>
  </si>
  <si>
    <t>SERRANO STEKSOVA</t>
  </si>
  <si>
    <t>JASMINE</t>
  </si>
  <si>
    <t>24/11/2008</t>
  </si>
  <si>
    <t>TORRA MANGOT</t>
  </si>
  <si>
    <t>MAR</t>
  </si>
  <si>
    <t>19/03/2007</t>
  </si>
  <si>
    <t>UCRANIA</t>
  </si>
  <si>
    <t>UKR</t>
  </si>
  <si>
    <t>PODGURSKA</t>
  </si>
  <si>
    <t>ALISA</t>
  </si>
  <si>
    <t>28/04/2007</t>
  </si>
  <si>
    <t>GLZA</t>
  </si>
  <si>
    <t>CLUB NATACION SINCRO ASTUR</t>
  </si>
  <si>
    <t>CNSA</t>
  </si>
  <si>
    <t>GARCIA ALVAREZ</t>
  </si>
  <si>
    <t>AITANA</t>
  </si>
  <si>
    <t>22/06/2005</t>
  </si>
  <si>
    <t xml:space="preserve">ESCOBAR CUEVA </t>
  </si>
  <si>
    <t>05/09/2006</t>
  </si>
  <si>
    <t>VILLA ALVAREZ</t>
  </si>
  <si>
    <t>GEMA</t>
  </si>
  <si>
    <t>24/12/2005</t>
  </si>
  <si>
    <t>MAURICIO RODRIGUES</t>
  </si>
  <si>
    <t>GONCALO</t>
  </si>
  <si>
    <t>10/06/2009</t>
  </si>
  <si>
    <t>FAGULHA</t>
  </si>
  <si>
    <t>SUSANA TERESA</t>
  </si>
  <si>
    <t>22/12/1981</t>
  </si>
  <si>
    <t>RIBEIRO DIAS</t>
  </si>
  <si>
    <t>31/07/1997</t>
  </si>
  <si>
    <t>TORRES VALENTE</t>
  </si>
  <si>
    <t>MIGUEL</t>
  </si>
  <si>
    <t>PEDRO PEREIRA</t>
  </si>
  <si>
    <t>JOAO</t>
  </si>
  <si>
    <t>10/12/2005</t>
  </si>
  <si>
    <t>GODINHO GONCALVES</t>
  </si>
  <si>
    <t>06/03/2005</t>
  </si>
  <si>
    <t>07/05/2005</t>
  </si>
  <si>
    <t>JESUS MANARTE</t>
  </si>
  <si>
    <t>13/09/2012</t>
  </si>
  <si>
    <t>RODRIGUES FERREIRA</t>
  </si>
  <si>
    <t>12/11/2013</t>
  </si>
  <si>
    <t>ALMEIDA MORETE</t>
  </si>
  <si>
    <t>22/04/2013</t>
  </si>
  <si>
    <t>29/01/2014</t>
  </si>
  <si>
    <t>OLIVEIRA COSTA</t>
  </si>
  <si>
    <t>17/06/2014</t>
  </si>
  <si>
    <t>OLIVEIRA SILVA</t>
  </si>
  <si>
    <t>24/10/2012</t>
  </si>
  <si>
    <t>SOFIA CORREIA</t>
  </si>
  <si>
    <t>13/11/1999</t>
  </si>
  <si>
    <t>MARTINS SOARES</t>
  </si>
  <si>
    <t>23/03/2011</t>
  </si>
  <si>
    <t>FOMICHENKO</t>
  </si>
  <si>
    <t>ANASTASIIA</t>
  </si>
  <si>
    <t>04/02/2011</t>
  </si>
  <si>
    <t>OLIVEIRA XAVIER</t>
  </si>
  <si>
    <t>26/01/2013</t>
  </si>
  <si>
    <t>GUADALUPE CASTRO</t>
  </si>
  <si>
    <t>22/03/2013</t>
  </si>
  <si>
    <t>RAQUEL AZEVEDO</t>
  </si>
  <si>
    <t>23/09/1994</t>
  </si>
  <si>
    <t>CLAUDIA ARAUJO</t>
  </si>
  <si>
    <t>23/07/1980</t>
  </si>
  <si>
    <t>MALTA</t>
  </si>
  <si>
    <t>NATIONAL TEAM OF MALTA</t>
  </si>
  <si>
    <t>NTOM</t>
  </si>
  <si>
    <t>MONTFORT</t>
  </si>
  <si>
    <t>ZEA</t>
  </si>
  <si>
    <t>26/02/2008</t>
  </si>
  <si>
    <t>RUGGIER</t>
  </si>
  <si>
    <t>EMILY</t>
  </si>
  <si>
    <t>16/11/2007</t>
  </si>
  <si>
    <t>MOVTCHAN</t>
  </si>
  <si>
    <t>MARTINA</t>
  </si>
  <si>
    <t>04/01/2005</t>
  </si>
  <si>
    <t>BONANNO</t>
  </si>
  <si>
    <t>DAVIDA</t>
  </si>
  <si>
    <t>CULIC</t>
  </si>
  <si>
    <t>24/11/2003</t>
  </si>
  <si>
    <t>BLAKE</t>
  </si>
  <si>
    <t>THEA</t>
  </si>
  <si>
    <t>22/05/2006</t>
  </si>
  <si>
    <t>TOMIC FELICE</t>
  </si>
  <si>
    <t>30/06/2006</t>
  </si>
  <si>
    <t>ZERAFA</t>
  </si>
  <si>
    <t>KYLIE</t>
  </si>
  <si>
    <t>06/07/2007</t>
  </si>
  <si>
    <t>TELES CORREIA</t>
  </si>
  <si>
    <t>NADIA</t>
  </si>
  <si>
    <t>02/11/1989</t>
  </si>
  <si>
    <t>MIGUEL CARGALEIRO</t>
  </si>
  <si>
    <t>18/11/1993</t>
  </si>
  <si>
    <t>FILIPE MORAIS</t>
  </si>
  <si>
    <t>RUI</t>
  </si>
  <si>
    <t>25/03/2004</t>
  </si>
  <si>
    <t>MACHADO BRAGA</t>
  </si>
  <si>
    <t>15/05/2001</t>
  </si>
  <si>
    <t>INES CERQUEIRA</t>
  </si>
  <si>
    <t>23/05/2001</t>
  </si>
  <si>
    <t>ARAUJO CORREIA</t>
  </si>
  <si>
    <t>31/10/1990</t>
  </si>
  <si>
    <t>TELES PINTO</t>
  </si>
  <si>
    <t>SILVIA</t>
  </si>
  <si>
    <t>15/03/1987</t>
  </si>
  <si>
    <t>BAYER CASTRO</t>
  </si>
  <si>
    <t>11/10/1973</t>
  </si>
  <si>
    <t>DANIELA ROCHA</t>
  </si>
  <si>
    <t>12/06/1978</t>
  </si>
  <si>
    <t>FERNANDES TAVEIRA</t>
  </si>
  <si>
    <t>01/10/1997</t>
  </si>
  <si>
    <t>MENDES FONSECA</t>
  </si>
  <si>
    <t>14/10/1997</t>
  </si>
  <si>
    <t>ANDREIA MORGADO</t>
  </si>
  <si>
    <t>28/01/1979</t>
  </si>
  <si>
    <t>MONICA FERREIRA</t>
  </si>
  <si>
    <t>13/06/1972</t>
  </si>
  <si>
    <t>PAIVA MENDONCA</t>
  </si>
  <si>
    <t>29/01/2011</t>
  </si>
  <si>
    <t>ROSA</t>
  </si>
  <si>
    <t>14/08/2012</t>
  </si>
  <si>
    <t>PSHENYCHNA</t>
  </si>
  <si>
    <t>KLYMENTYNA</t>
  </si>
  <si>
    <t>23/09/2011</t>
  </si>
  <si>
    <t>LEFTER</t>
  </si>
  <si>
    <t>BIANCA</t>
  </si>
  <si>
    <t>11/06/2010</t>
  </si>
  <si>
    <t>ALMEIDA MACHADO</t>
  </si>
  <si>
    <t>GUSTAVO</t>
  </si>
  <si>
    <t>13/09/1980</t>
  </si>
  <si>
    <t>LISBOA SILVA</t>
  </si>
  <si>
    <t>14/09/2012</t>
  </si>
  <si>
    <t>ALVAREZ LEAL</t>
  </si>
  <si>
    <t>26/04/2012</t>
  </si>
  <si>
    <t>PEREIRA NASCIMENTO</t>
  </si>
  <si>
    <t>08/03/2012</t>
  </si>
  <si>
    <t>GRECOVA</t>
  </si>
  <si>
    <t>05/05/2013</t>
  </si>
  <si>
    <t>KOMAROVA</t>
  </si>
  <si>
    <t>ULIANA</t>
  </si>
  <si>
    <t>14/04/2010</t>
  </si>
  <si>
    <t>GORENCOVA</t>
  </si>
  <si>
    <t>04/04/2010</t>
  </si>
  <si>
    <t>MONOZ LOPES</t>
  </si>
  <si>
    <t>DANIEL</t>
  </si>
  <si>
    <t>23/01/2005</t>
  </si>
  <si>
    <t>ASCENSO</t>
  </si>
  <si>
    <t>DANIEL ALEXNDRE</t>
  </si>
  <si>
    <t>20/11/2003</t>
  </si>
  <si>
    <t>SILVA PALHOCO</t>
  </si>
  <si>
    <t>LEONOR FIGUEIRAS</t>
  </si>
  <si>
    <t>29/12/2011</t>
  </si>
  <si>
    <t>LUANA</t>
  </si>
  <si>
    <t xml:space="preserve">28/10/2012 </t>
  </si>
  <si>
    <t>CIPRIANO</t>
  </si>
  <si>
    <t>08/10/2011</t>
  </si>
  <si>
    <t>BATISTA TEODOSIO</t>
  </si>
  <si>
    <t>10/09/1996</t>
  </si>
  <si>
    <t>SOFIA GUERRA</t>
  </si>
  <si>
    <t>06/05/1975</t>
  </si>
  <si>
    <t>INDIVIDUAL ANL</t>
  </si>
  <si>
    <t>00000</t>
  </si>
  <si>
    <t>INDANL</t>
  </si>
  <si>
    <t>ESANU</t>
  </si>
  <si>
    <t>17/04/2013</t>
  </si>
  <si>
    <t>BEZERKO</t>
  </si>
  <si>
    <t>24/10/2014</t>
  </si>
  <si>
    <t>HENRIQUE FERNANDES</t>
  </si>
  <si>
    <t>22/12/2014</t>
  </si>
  <si>
    <t>KATARINA BARBARYCH</t>
  </si>
  <si>
    <t>07/12/2011</t>
  </si>
  <si>
    <t>SVISTULA</t>
  </si>
  <si>
    <t>MELANINA</t>
  </si>
  <si>
    <t>25/01/2013</t>
  </si>
  <si>
    <t>VALE LOURENCO</t>
  </si>
  <si>
    <t>LAYS</t>
  </si>
  <si>
    <t>10/07/2012</t>
  </si>
  <si>
    <t>25/11/2014</t>
  </si>
  <si>
    <t>LEV</t>
  </si>
  <si>
    <t>29/04/2009</t>
  </si>
  <si>
    <t>ALEXANDRA MATOS</t>
  </si>
  <si>
    <t>DENISE</t>
  </si>
  <si>
    <t>10/12/2009</t>
  </si>
  <si>
    <t>ANDREIA BRITO</t>
  </si>
  <si>
    <t>15/12/1975</t>
  </si>
  <si>
    <t>GABRIELA BONIFACIO</t>
  </si>
  <si>
    <t>16/03/2013</t>
  </si>
  <si>
    <t>CARVALHO MAGALHAES</t>
  </si>
  <si>
    <t>07/05/2014</t>
  </si>
  <si>
    <t>GONCALVES MACEDO</t>
  </si>
  <si>
    <t>28/01/2011</t>
  </si>
  <si>
    <t>JESUS FRANQUEIRA</t>
  </si>
  <si>
    <t>24/03/2012</t>
  </si>
  <si>
    <t>INES ROCHA</t>
  </si>
  <si>
    <t>07/09/20107</t>
  </si>
  <si>
    <t>ISABEL GONCALVES</t>
  </si>
  <si>
    <t>22/07/1997</t>
  </si>
  <si>
    <t>EYER FURSTENBERGER</t>
  </si>
  <si>
    <t>CAETANO</t>
  </si>
  <si>
    <t>MARQUES MENDES</t>
  </si>
  <si>
    <t>11/06/2014</t>
  </si>
  <si>
    <t>VEIROS MARQUES</t>
  </si>
  <si>
    <t>13/11/2013</t>
  </si>
  <si>
    <t>LEITE GARCIA</t>
  </si>
  <si>
    <t>27/08/2014</t>
  </si>
  <si>
    <t>SANTOS SILVA</t>
  </si>
  <si>
    <t>18/08/2013</t>
  </si>
  <si>
    <t>RITA SANTOS</t>
  </si>
  <si>
    <t>HYBRID_D</t>
  </si>
  <si>
    <t>Valor sem Faturização</t>
  </si>
  <si>
    <t>Valor com Fatorização</t>
  </si>
  <si>
    <t>TEMA DO ESQUEMA</t>
  </si>
  <si>
    <t>2SY-P</t>
  </si>
  <si>
    <t>AW7</t>
  </si>
  <si>
    <t>C_Mais.</t>
  </si>
  <si>
    <t>C1+</t>
  </si>
  <si>
    <t>C2+</t>
  </si>
  <si>
    <t>C3+</t>
  </si>
  <si>
    <t>C4+</t>
  </si>
  <si>
    <t>C5+</t>
  </si>
  <si>
    <t>C6+</t>
  </si>
  <si>
    <t>NOTA FINAL DO ESQUEMA</t>
  </si>
  <si>
    <t>SY-F</t>
  </si>
  <si>
    <t>HIBRID | TRE</t>
  </si>
  <si>
    <t>1PC</t>
  </si>
  <si>
    <t>2PC</t>
  </si>
  <si>
    <t>3PC</t>
  </si>
  <si>
    <t>4PC</t>
  </si>
  <si>
    <t>5PC</t>
  </si>
  <si>
    <t>6PC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</si>
</sst>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16]General"/>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0"/>
      <name val="Arial"/>
      <family val="2"/>
    </font>
    <font>
      <sz val="10"/>
      <color theme="1"/>
      <name val="Arial"/>
      <family val="2"/>
    </font>
    <font>
      <sz val="11"/>
      <color indexed="63"/>
      <name val="Calibri"/>
      <family val="2"/>
      <scheme val="minor"/>
    </font>
    <font>
      <sz val="11"/>
      <name val="Calibri"/>
      <family val="2"/>
      <scheme val="minor"/>
    </font>
    <font>
      <sz val="11"/>
      <color rgb="FF555555"/>
      <name val="Calibri"/>
      <family val="2"/>
      <scheme val="minor"/>
    </font>
    <font>
      <sz val="11"/>
      <color rgb="FF000000"/>
      <name val="Calibri"/>
      <family val="2"/>
    </font>
    <font>
      <sz val="11"/>
      <color rgb="FF000000"/>
      <name val="Calibri"/>
      <family val="2"/>
      <scheme val="minor"/>
    </font>
    <font>
      <u/>
      <sz val="10"/>
      <color theme="1"/>
      <name val="Calibri"/>
      <family val="2"/>
      <scheme val="minor"/>
    </font>
    <font>
      <u/>
      <sz val="10"/>
      <color theme="0" tint="-0.34998626667073579"/>
      <name val="Calibri"/>
      <family val="2"/>
      <scheme val="minor"/>
    </font>
    <font>
      <b/>
      <u/>
      <sz val="11"/>
      <color theme="0" tint="-0.34998626667073579"/>
      <name val="Calibri"/>
      <family val="2"/>
      <scheme val="minor"/>
    </font>
    <font>
      <sz val="12"/>
      <color rgb="FF1E1E1E"/>
      <name val="Segoe UI"/>
      <family val="2"/>
    </font>
    <font>
      <sz val="8"/>
      <name val="Calibri"/>
      <family val="2"/>
      <scheme val="minor"/>
    </font>
    <font>
      <sz val="11"/>
      <color theme="7" tint="-0.249977111117893"/>
      <name val="Calibri"/>
      <family val="2"/>
      <scheme val="minor"/>
    </font>
    <font>
      <b/>
      <sz val="14"/>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164" fontId="10" fillId="0" borderId="0"/>
  </cellStyleXfs>
  <cellXfs count="156">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49" fontId="0" fillId="0" borderId="0" xfId="0" quotePrefix="1" applyNumberFormat="1" applyAlignment="1">
      <alignment horizontal="center"/>
    </xf>
    <xf numFmtId="14" fontId="0" fillId="0" borderId="0" xfId="0" applyNumberFormat="1"/>
    <xf numFmtId="22" fontId="0" fillId="0" borderId="0" xfId="0" quotePrefix="1" applyNumberFormat="1" applyAlignment="1">
      <alignment horizontal="center" vertical="center"/>
    </xf>
    <xf numFmtId="14" fontId="0" fillId="0" borderId="0" xfId="0" quotePrefix="1" applyNumberFormat="1" applyAlignment="1">
      <alignment horizontal="center" vertical="center"/>
    </xf>
    <xf numFmtId="49" fontId="0" fillId="0" borderId="0" xfId="0" applyNumberFormat="1" applyAlignment="1">
      <alignment horizontal="center"/>
    </xf>
    <xf numFmtId="0" fontId="0" fillId="0" borderId="0" xfId="0" applyAlignment="1">
      <alignment horizontal="center" vertical="top"/>
    </xf>
    <xf numFmtId="0" fontId="0" fillId="0" borderId="0" xfId="0" applyAlignment="1" applyProtection="1">
      <alignment horizontal="center" vertical="center"/>
      <protection locked="0"/>
    </xf>
    <xf numFmtId="14" fontId="0" fillId="0" borderId="0" xfId="0" quotePrefix="1" applyNumberFormat="1" applyAlignment="1">
      <alignment horizontal="center"/>
    </xf>
    <xf numFmtId="0" fontId="0" fillId="0" borderId="0" xfId="0" applyAlignment="1" applyProtection="1">
      <alignment horizontal="center"/>
      <protection locked="0"/>
    </xf>
    <xf numFmtId="0" fontId="0" fillId="0" borderId="0" xfId="0" quotePrefix="1" applyAlignment="1">
      <alignment horizontal="center" vertical="top"/>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xf>
    <xf numFmtId="0" fontId="0" fillId="0" borderId="0" xfId="0" quotePrefix="1" applyAlignment="1">
      <alignment horizontal="center"/>
    </xf>
    <xf numFmtId="0" fontId="0" fillId="0" borderId="0" xfId="0" applyAlignment="1">
      <alignment horizontal="center" vertical="center"/>
    </xf>
    <xf numFmtId="0" fontId="8" fillId="0" borderId="0" xfId="0" applyFont="1" applyAlignment="1">
      <alignment horizontal="center"/>
    </xf>
    <xf numFmtId="0" fontId="0" fillId="0" borderId="0" xfId="0" applyAlignment="1" applyProtection="1">
      <alignment horizontal="center" vertical="top"/>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164" fontId="11" fillId="0" borderId="0" xfId="1" applyFont="1" applyAlignment="1">
      <alignment horizontal="center"/>
    </xf>
    <xf numFmtId="164" fontId="10" fillId="0" borderId="0" xfId="1" applyAlignment="1">
      <alignment horizontal="center"/>
    </xf>
    <xf numFmtId="0" fontId="1" fillId="0" borderId="0" xfId="0" applyFont="1" applyAlignment="1">
      <alignment horizontal="center"/>
    </xf>
    <xf numFmtId="0" fontId="11" fillId="0" borderId="0" xfId="0" applyFont="1" applyAlignment="1">
      <alignment horizontal="center" vertical="center"/>
    </xf>
    <xf numFmtId="14" fontId="11" fillId="0" borderId="0" xfId="0" quotePrefix="1" applyNumberFormat="1" applyFont="1" applyAlignment="1" applyProtection="1">
      <alignment horizontal="center"/>
      <protection locked="0"/>
    </xf>
    <xf numFmtId="14" fontId="0" fillId="0" borderId="0" xfId="0" quotePrefix="1" applyNumberFormat="1" applyAlignment="1" applyProtection="1">
      <alignment horizontal="center" wrapText="1"/>
      <protection locked="0"/>
    </xf>
    <xf numFmtId="14" fontId="0" fillId="0" borderId="0" xfId="0" quotePrefix="1" applyNumberFormat="1"/>
    <xf numFmtId="0" fontId="0" fillId="0" borderId="0" xfId="0" quotePrefix="1" applyAlignment="1" applyProtection="1">
      <alignment horizontal="center" vertical="top"/>
      <protection locked="0"/>
    </xf>
    <xf numFmtId="14" fontId="0" fillId="0" borderId="0" xfId="0" quotePrefix="1" applyNumberFormat="1" applyAlignment="1" applyProtection="1">
      <alignment horizontal="center"/>
      <protection locked="0"/>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0" fillId="2" borderId="0" xfId="0" applyFill="1" applyProtection="1">
      <protection locked="0"/>
    </xf>
    <xf numFmtId="0" fontId="0" fillId="2" borderId="0" xfId="0" applyFill="1" applyAlignment="1" applyProtection="1">
      <alignment horizontal="center"/>
      <protection locked="0"/>
    </xf>
    <xf numFmtId="0" fontId="4" fillId="2" borderId="0" xfId="0" applyFont="1" applyFill="1" applyProtection="1">
      <protection locked="0"/>
    </xf>
    <xf numFmtId="0" fontId="0" fillId="0" borderId="0" xfId="0" applyProtection="1">
      <protection locked="0"/>
    </xf>
    <xf numFmtId="0" fontId="4" fillId="2" borderId="28"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2" fillId="0" borderId="47" xfId="0" applyFont="1" applyBorder="1" applyAlignment="1">
      <alignment horizontal="center"/>
    </xf>
    <xf numFmtId="0" fontId="2" fillId="0" borderId="45" xfId="0" applyFont="1" applyBorder="1" applyAlignment="1">
      <alignment horizontal="center"/>
    </xf>
    <xf numFmtId="0" fontId="2" fillId="0" borderId="48" xfId="0" applyFont="1" applyBorder="1" applyAlignment="1">
      <alignment horizontal="center"/>
    </xf>
    <xf numFmtId="0" fontId="4" fillId="3" borderId="46" xfId="0" applyFont="1" applyFill="1" applyBorder="1" applyAlignment="1">
      <alignment horizontal="center" vertical="center"/>
    </xf>
    <xf numFmtId="0" fontId="4" fillId="3" borderId="21" xfId="0" applyFont="1" applyFill="1" applyBorder="1" applyAlignment="1">
      <alignment horizontal="center" vertical="center"/>
    </xf>
    <xf numFmtId="0" fontId="2" fillId="0" borderId="2" xfId="0" applyFont="1" applyBorder="1" applyAlignment="1">
      <alignment horizontal="center"/>
    </xf>
    <xf numFmtId="0" fontId="2" fillId="0" borderId="53" xfId="0" applyFont="1" applyBorder="1" applyAlignment="1">
      <alignment horizontal="center"/>
    </xf>
    <xf numFmtId="0" fontId="4" fillId="2" borderId="33" xfId="0" applyFont="1" applyFill="1" applyBorder="1" applyAlignment="1">
      <alignment horizontal="center" vertical="center"/>
    </xf>
    <xf numFmtId="0" fontId="0" fillId="4" borderId="0" xfId="0" applyFill="1" applyAlignment="1">
      <alignment horizontal="center"/>
    </xf>
    <xf numFmtId="0" fontId="0" fillId="2" borderId="0" xfId="0" applyFill="1"/>
    <xf numFmtId="0" fontId="4" fillId="2" borderId="0" xfId="0" applyFont="1" applyFill="1" applyAlignment="1">
      <alignment horizontal="center" vertical="center"/>
    </xf>
    <xf numFmtId="0" fontId="4" fillId="6" borderId="0" xfId="0" applyFont="1" applyFill="1" applyAlignment="1">
      <alignment horizontal="center" vertical="center"/>
    </xf>
    <xf numFmtId="0" fontId="4" fillId="5" borderId="0" xfId="0" applyFont="1" applyFill="1" applyAlignment="1">
      <alignment horizontal="center" vertical="center"/>
    </xf>
    <xf numFmtId="0" fontId="4" fillId="0" borderId="0" xfId="0" applyFont="1"/>
    <xf numFmtId="0" fontId="4" fillId="2" borderId="0" xfId="0" applyFont="1" applyFill="1" applyAlignment="1" applyProtection="1">
      <alignment wrapText="1"/>
      <protection locked="0"/>
    </xf>
    <xf numFmtId="0" fontId="0" fillId="0" borderId="0" xfId="0" quotePrefix="1" applyAlignment="1" applyProtection="1">
      <alignment horizontal="center"/>
      <protection locked="0"/>
    </xf>
    <xf numFmtId="0" fontId="0" fillId="4" borderId="0" xfId="0" quotePrefix="1" applyFill="1" applyAlignment="1">
      <alignment horizontal="center"/>
    </xf>
    <xf numFmtId="0" fontId="4" fillId="2" borderId="5" xfId="0" applyFont="1" applyFill="1" applyBorder="1" applyAlignment="1" applyProtection="1">
      <alignment horizontal="center" vertical="center"/>
      <protection locked="0"/>
    </xf>
    <xf numFmtId="0" fontId="15" fillId="0" borderId="0" xfId="0" applyFont="1"/>
    <xf numFmtId="0" fontId="4" fillId="4" borderId="0" xfId="0" applyFont="1" applyFill="1" applyAlignment="1">
      <alignment horizontal="center" vertical="center"/>
    </xf>
    <xf numFmtId="0" fontId="4" fillId="7" borderId="0" xfId="0" applyFont="1" applyFill="1" applyAlignment="1">
      <alignment horizontal="center" vertical="center"/>
    </xf>
    <xf numFmtId="0" fontId="16" fillId="7" borderId="0" xfId="0" applyFont="1" applyFill="1" applyAlignment="1">
      <alignment horizontal="center" vertical="center"/>
    </xf>
    <xf numFmtId="0" fontId="0" fillId="2" borderId="0" xfId="0" applyFill="1" applyAlignment="1">
      <alignment horizontal="center"/>
    </xf>
    <xf numFmtId="49" fontId="4" fillId="2" borderId="0" xfId="0" applyNumberFormat="1" applyFont="1" applyFill="1" applyAlignment="1">
      <alignment horizontal="center" vertical="center"/>
    </xf>
    <xf numFmtId="0" fontId="4" fillId="2" borderId="40"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4" fillId="3" borderId="23" xfId="0" applyFont="1" applyFill="1" applyBorder="1" applyAlignment="1">
      <alignment horizontal="center" vertical="center"/>
    </xf>
    <xf numFmtId="0" fontId="4" fillId="3" borderId="30"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38" xfId="0" applyFont="1" applyFill="1" applyBorder="1" applyAlignment="1">
      <alignment horizontal="left" vertical="center"/>
    </xf>
    <xf numFmtId="0" fontId="4" fillId="2" borderId="37" xfId="0" applyFont="1" applyFill="1" applyBorder="1" applyAlignment="1" applyProtection="1">
      <alignment vertical="center"/>
      <protection locked="0"/>
    </xf>
    <xf numFmtId="0" fontId="4" fillId="2" borderId="30" xfId="0" applyFont="1" applyFill="1" applyBorder="1" applyAlignment="1" applyProtection="1">
      <alignment vertical="center"/>
      <protection locked="0"/>
    </xf>
    <xf numFmtId="2" fontId="0" fillId="0" borderId="0" xfId="0" applyNumberFormat="1" applyAlignment="1">
      <alignment horizontal="center"/>
    </xf>
    <xf numFmtId="0" fontId="17" fillId="0" borderId="0" xfId="0" applyFont="1"/>
    <xf numFmtId="0" fontId="4" fillId="7" borderId="13" xfId="0" applyFont="1" applyFill="1" applyBorder="1" applyAlignment="1">
      <alignment horizontal="center" vertical="center"/>
    </xf>
    <xf numFmtId="0" fontId="18" fillId="2" borderId="59" xfId="0" applyFont="1" applyFill="1" applyBorder="1" applyAlignment="1" applyProtection="1">
      <alignment horizontal="center" vertical="center"/>
      <protection locked="0"/>
    </xf>
    <xf numFmtId="0" fontId="4" fillId="2" borderId="46"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60" xfId="0" applyFont="1" applyFill="1" applyBorder="1" applyAlignment="1">
      <alignment horizontal="center" vertical="center"/>
    </xf>
    <xf numFmtId="0" fontId="4" fillId="9" borderId="19" xfId="0" applyFont="1" applyFill="1" applyBorder="1" applyAlignment="1">
      <alignment horizontal="center" vertical="center"/>
    </xf>
    <xf numFmtId="0" fontId="4" fillId="9" borderId="60"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3" fillId="2" borderId="50"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3" fillId="2" borderId="51" xfId="0" applyFont="1" applyFill="1" applyBorder="1" applyAlignment="1" applyProtection="1">
      <alignment horizontal="center"/>
      <protection locked="0"/>
    </xf>
    <xf numFmtId="0" fontId="3" fillId="2" borderId="43" xfId="0" applyFont="1" applyFill="1" applyBorder="1" applyAlignment="1" applyProtection="1">
      <alignment horizontal="center"/>
      <protection locked="0"/>
    </xf>
    <xf numFmtId="0" fontId="4" fillId="2" borderId="32"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2" borderId="56" xfId="0" applyFont="1" applyFill="1" applyBorder="1" applyAlignment="1">
      <alignment horizontal="center"/>
    </xf>
    <xf numFmtId="0" fontId="3" fillId="2" borderId="57" xfId="0" applyFont="1" applyFill="1" applyBorder="1" applyAlignment="1">
      <alignment horizontal="center"/>
    </xf>
    <xf numFmtId="0" fontId="3" fillId="2" borderId="26" xfId="0" applyFont="1" applyFill="1" applyBorder="1" applyAlignment="1">
      <alignment horizontal="center"/>
    </xf>
    <xf numFmtId="0" fontId="3" fillId="2" borderId="58" xfId="0" applyFont="1" applyFill="1" applyBorder="1" applyAlignment="1">
      <alignment horizontal="center"/>
    </xf>
    <xf numFmtId="0" fontId="3" fillId="2" borderId="27" xfId="0" applyFont="1" applyFill="1" applyBorder="1" applyAlignment="1">
      <alignment horizontal="center"/>
    </xf>
    <xf numFmtId="0" fontId="3" fillId="2" borderId="54" xfId="0" applyFont="1" applyFill="1" applyBorder="1" applyAlignment="1">
      <alignment horizontal="center"/>
    </xf>
    <xf numFmtId="0" fontId="3" fillId="2" borderId="55" xfId="0" applyFont="1" applyFill="1" applyBorder="1" applyAlignment="1">
      <alignment horizontal="center"/>
    </xf>
    <xf numFmtId="0" fontId="2" fillId="0" borderId="49" xfId="0" applyFont="1" applyBorder="1" applyAlignment="1">
      <alignment horizontal="center"/>
    </xf>
    <xf numFmtId="0" fontId="2" fillId="0" borderId="2" xfId="0" applyFont="1" applyBorder="1" applyAlignment="1">
      <alignment horizontal="center"/>
    </xf>
    <xf numFmtId="0" fontId="2" fillId="0" borderId="48" xfId="0" applyFont="1" applyBorder="1" applyAlignment="1">
      <alignment horizontal="center"/>
    </xf>
    <xf numFmtId="0" fontId="0" fillId="8" borderId="1"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protection locked="0"/>
    </xf>
    <xf numFmtId="0" fontId="3" fillId="2" borderId="44" xfId="0" applyFont="1" applyFill="1" applyBorder="1" applyAlignment="1" applyProtection="1">
      <alignment horizontal="center"/>
      <protection locked="0"/>
    </xf>
    <xf numFmtId="0" fontId="19" fillId="2" borderId="1" xfId="0" applyFont="1" applyFill="1" applyBorder="1" applyAlignment="1" applyProtection="1">
      <alignment horizontal="right" vertical="center"/>
      <protection locked="0"/>
    </xf>
    <xf numFmtId="0" fontId="19" fillId="2" borderId="2" xfId="0" applyFont="1" applyFill="1" applyBorder="1" applyAlignment="1" applyProtection="1">
      <alignment horizontal="right" vertical="center"/>
      <protection locked="0"/>
    </xf>
    <xf numFmtId="0" fontId="19" fillId="2" borderId="3" xfId="0" applyFont="1" applyFill="1" applyBorder="1" applyAlignment="1" applyProtection="1">
      <alignment horizontal="right" vertical="center"/>
      <protection locked="0"/>
    </xf>
  </cellXfs>
  <cellStyles count="2">
    <cellStyle name="Excel Built-in Normal" xfId="1" xr:uid="{00000000-0005-0000-0000-000000000000}"/>
    <cellStyle name="Normal" xfId="0" builtinId="0"/>
  </cellStyles>
  <dxfs count="6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FBE5D6"/>
          <bgColor rgb="FFFBE5D6"/>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Nata&#231;&#227;o%20FPN\Sincronizada\1.Documentos\Formul&#225;rio%20de%20Inscri&#231;&#227;o%20Nata&#231;&#227;o%20Art&#237;stica%20CNV_Inscri&#231;&#245;es%20Clubes_21-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2"/>
      <sheetName val="Provas_Categorias_Atletas_Clube"/>
      <sheetName val="Treinadores e Delegados"/>
      <sheetName val="Ficha de Inscrição"/>
      <sheetName val="Lista Onomástica_Atletas"/>
      <sheetName val="Lista Onomástica_Trein&amp;Acom.Mus"/>
    </sheetNames>
    <sheetDataSet>
      <sheetData sheetId="0"/>
      <sheetData sheetId="1">
        <row r="2">
          <cell r="A2" t="str">
            <v>Figuras</v>
          </cell>
        </row>
        <row r="3">
          <cell r="A3" t="str">
            <v>Solo - Esquema Livre</v>
          </cell>
        </row>
        <row r="4">
          <cell r="A4" t="str">
            <v>Solo - Esquema Livre Masculino</v>
          </cell>
        </row>
        <row r="5">
          <cell r="A5" t="str">
            <v>Dueto - Esquema Técnico</v>
          </cell>
        </row>
        <row r="6">
          <cell r="A6" t="str">
            <v>Dueto - Esquema Livre</v>
          </cell>
        </row>
        <row r="7">
          <cell r="A7" t="str">
            <v>Dueto Misto - Esquema Livre</v>
          </cell>
        </row>
        <row r="8">
          <cell r="A8" t="str">
            <v>Equipa - Esquema Livre</v>
          </cell>
        </row>
        <row r="9">
          <cell r="A9" t="str">
            <v>Combinado</v>
          </cell>
        </row>
      </sheetData>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YBRID" displayName="HYBRID" ref="A14:A20" totalsRowShown="0" headerRowDxfId="62">
  <autoFilter ref="A14:A20" xr:uid="{00000000-0009-0000-0100-000001000000}"/>
  <tableColumns count="1">
    <tableColumn id="1" xr3:uid="{00000000-0010-0000-0000-000001000000}" name="HYBRID"/>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RE3." displayName="TRE3." ref="D27:D29" totalsRowShown="0">
  <autoFilter ref="D27:D29" xr:uid="{00000000-0009-0000-0100-00000F000000}"/>
  <tableColumns count="1">
    <tableColumn id="1" xr3:uid="{00000000-0010-0000-0900-000001000000}" name="TRE3."/>
  </tableColumns>
  <tableStyleInfo name="TableStyleLight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RE4." displayName="TRE4." ref="E27:E29" totalsRowShown="0">
  <autoFilter ref="E27:E29" xr:uid="{00000000-0009-0000-0100-000010000000}"/>
  <tableColumns count="1">
    <tableColumn id="1" xr3:uid="{00000000-0010-0000-0A00-000001000000}" name="TRE4."/>
  </tableColumns>
  <tableStyleInfo name="TableStyleLight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RE5." displayName="TRE5." ref="F27:F29" totalsRowShown="0">
  <autoFilter ref="F27:F29" xr:uid="{00000000-0009-0000-0100-000011000000}"/>
  <tableColumns count="1">
    <tableColumn id="1" xr3:uid="{00000000-0010-0000-0B00-000001000000}" name="TRE5."/>
  </tableColumns>
  <tableStyleInfo name="TableStyleLight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HYBRID_A" displayName="HYBRID_A" ref="A8:A10" totalsRowShown="0">
  <autoFilter ref="A8:A10" xr:uid="{00000000-0009-0000-0100-000019000000}"/>
  <tableColumns count="1">
    <tableColumn id="1" xr3:uid="{00000000-0010-0000-0C00-000001000000}" name="HYBRID_A"/>
  </tableColumns>
  <tableStyleInfo name="TableStyleLight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NM" displayName="NM" ref="B8:B12" totalsRowShown="0">
  <autoFilter ref="B8:B12" xr:uid="{00000000-0009-0000-0100-00001A000000}"/>
  <tableColumns count="1">
    <tableColumn id="1" xr3:uid="{00000000-0010-0000-0D00-000001000000}" name="NM"/>
  </tableColumns>
  <tableStyleInfo name="TableStyleLight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U" displayName="TU" ref="C8:C11" totalsRowShown="0">
  <autoFilter ref="C8:C11" xr:uid="{00000000-0009-0000-0100-00001B000000}"/>
  <tableColumns count="1">
    <tableColumn id="1" xr3:uid="{00000000-0010-0000-0E00-000001000000}" name="TU"/>
  </tableColumns>
  <tableStyleInfo name="TableStyleLight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ACROB_A" displayName="ACROB_A" ref="E8:E12" totalsRowShown="0">
  <autoFilter ref="E8:E12" xr:uid="{00000000-0009-0000-0100-00001C000000}"/>
  <tableColumns count="1">
    <tableColumn id="1" xr3:uid="{00000000-0010-0000-0F00-000001000000}" name="ACROB_A"/>
  </tableColumns>
  <tableStyleInfo name="TableStyleLight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HYBRID_B" displayName="HYBRID_B" ref="G8:G13" totalsRowShown="0">
  <autoFilter ref="G8:G13" xr:uid="{00000000-0009-0000-0100-00001D000000}"/>
  <tableColumns count="1">
    <tableColumn id="1" xr3:uid="{00000000-0010-0000-1000-000001000000}" name="HYBRID_B"/>
  </tableColumns>
  <tableStyleInfo name="TableStyleLight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A" displayName="A" ref="H8:H10" totalsRowShown="0">
  <autoFilter ref="H8:H10" xr:uid="{00000000-0009-0000-0100-00001E000000}"/>
  <tableColumns count="1">
    <tableColumn id="1" xr3:uid="{00000000-0010-0000-1100-000001000000}" name="A"/>
  </tableColumns>
  <tableStyleInfo name="TableStyleLight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PL" displayName="PL" ref="I8:I9" totalsRowShown="0">
  <autoFilter ref="I8:I9" xr:uid="{00000000-0009-0000-0100-00001F000000}"/>
  <tableColumns count="1">
    <tableColumn id="1" xr3:uid="{00000000-0010-0000-1200-000001000000}" name="PL"/>
  </tableColumns>
  <tableStyleInfo name="TableStyleLight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 displayName="T." ref="B15:B24" totalsRowShown="0" headerRowDxfId="61">
  <autoFilter ref="B15:B24" xr:uid="{00000000-0009-0000-0100-000003000000}"/>
  <tableColumns count="1">
    <tableColumn id="1" xr3:uid="{00000000-0010-0000-0100-000001000000}" name="T"/>
  </tableColumns>
  <tableStyleInfo name="TableStyleLight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3000000}" name="SY" displayName="SY" ref="J8:J11" totalsRowShown="0">
  <autoFilter ref="J8:J11" xr:uid="{00000000-0009-0000-0100-000020000000}"/>
  <tableColumns count="1">
    <tableColumn id="1" xr3:uid="{00000000-0010-0000-1300-000001000000}" name="SY"/>
  </tableColumns>
  <tableStyleInfo name="TableStyleLight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4000000}" name="PC" displayName="PC" ref="K8:K14" totalsRowShown="0">
  <autoFilter ref="K8:K14" xr:uid="{00000000-0009-0000-0100-000021000000}"/>
  <tableColumns count="1">
    <tableColumn id="1" xr3:uid="{00000000-0010-0000-1400-000001000000}" name="PC"/>
  </tableColumns>
  <tableStyleInfo name="TableStyleLight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R" displayName="TR" ref="L8:L9" totalsRowShown="0">
  <autoFilter ref="L8:L9" xr:uid="{00000000-0009-0000-0100-000014000000}"/>
  <tableColumns count="1">
    <tableColumn id="1" xr3:uid="{00000000-0010-0000-1500-000001000000}" name="TR"/>
  </tableColumns>
  <tableStyleInfo name="TableStyleLight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6000000}" name="ACROB_B" displayName="ACROB_B" ref="N8:N12" totalsRowShown="0">
  <autoFilter ref="N8:N12" xr:uid="{00000000-0009-0000-0100-000002000000}"/>
  <tableColumns count="1">
    <tableColumn id="1" xr3:uid="{00000000-0010-0000-1600-000001000000}" name="ACROB_B"/>
  </tableColumns>
  <tableStyleInfo name="TableStyleLight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3A57166-C9C6-49D2-BD89-17DE7AC4ACAA}" name="HYBRID_D" displayName="HYBRID_D" ref="P8:P11" totalsRowShown="0">
  <autoFilter ref="P8:P11" xr:uid="{A3A57166-C9C6-49D2-BD89-17DE7AC4ACAA}"/>
  <tableColumns count="1">
    <tableColumn id="1" xr3:uid="{A6173B6D-9B4C-43DD-91FE-C2D75C2649E8}" name="HYBRID_D"/>
  </tableColumns>
  <tableStyleInfo name="TableStyleMedium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EAF714-0B51-48CE-8D65-9F379ECE36E3}" name="C_Mais." displayName="C_Mais." ref="G15:G21" totalsRowShown="0">
  <autoFilter ref="G15:G21" xr:uid="{A9EAF714-0B51-48CE-8D65-9F379ECE36E3}"/>
  <tableColumns count="1">
    <tableColumn id="1" xr3:uid="{DF9FF8AA-927D-458F-B705-47BB61377DE7}" name="C_Mais."/>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7000000}" name="Competição" displayName="Competição" ref="A2:A5" totalsRowShown="0">
  <autoFilter ref="A2:A5" xr:uid="{00000000-0009-0000-0100-000022000000}"/>
  <tableColumns count="1">
    <tableColumn id="1" xr3:uid="{00000000-0010-0000-1700-000001000000}" name="COMPETIÇÃO"/>
  </tableColumns>
  <tableStyleInfo name="TableStyleLight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8000000}" name="CNFET" displayName="CNFET" ref="A7:A11" totalsRowShown="0">
  <autoFilter ref="A7:A11" xr:uid="{00000000-0009-0000-0100-000023000000}"/>
  <tableColumns count="1">
    <tableColumn id="1" xr3:uid="{00000000-0010-0000-1800-000001000000}" name="CNFET"/>
  </tableColumns>
  <tableStyleInfo name="TableStyleLight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9000000}" name="CNI_NART" displayName="CNI_NART" ref="A15:A31" totalsRowShown="0">
  <autoFilter ref="A15:A31" xr:uid="{00000000-0009-0000-0100-000024000000}"/>
  <tableColumns count="1">
    <tableColumn id="1" xr3:uid="{00000000-0010-0000-1900-000001000000}" name="CNI_NART"/>
  </tableColumns>
  <tableStyleInfo name="TableStyleLight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A000000}" name="CNV_NART" displayName="CNV_NART" ref="A33:A45" totalsRowShown="0">
  <autoFilter ref="A33:A45" xr:uid="{00000000-0009-0000-0100-000025000000}"/>
  <tableColumns count="1">
    <tableColumn id="1" xr3:uid="{00000000-0010-0000-1A00-000001000000}" name="CNV_NART"/>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R." displayName="R." ref="C15:C24" totalsRowShown="0" headerRowDxfId="60">
  <autoFilter ref="C15:C24" xr:uid="{00000000-0009-0000-0100-000004000000}"/>
  <tableColumns count="1">
    <tableColumn id="1" xr3:uid="{00000000-0010-0000-0200-000001000000}" name="R"/>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F." displayName="F." ref="D15:D21" totalsRowShown="0" headerRowDxfId="59">
  <autoFilter ref="D15:D21" xr:uid="{00000000-0009-0000-0100-000005000000}"/>
  <tableColumns count="1">
    <tableColumn id="1" xr3:uid="{00000000-0010-0000-0300-000001000000}" name="F"/>
  </tableColumns>
  <tableStyleInfo name="TableStyleLight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W." displayName="AW." ref="E15:E22" totalsRowShown="0" headerRowDxfId="58">
  <autoFilter ref="E15:E22" xr:uid="{00000000-0009-0000-0100-000006000000}"/>
  <tableColumns count="1">
    <tableColumn id="1" xr3:uid="{00000000-0010-0000-0400-000001000000}" name="AW"/>
  </tableColumns>
  <tableStyleInfo name="TableStyleLight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 displayName="C." ref="F15:F21" totalsRowShown="0" headerRowDxfId="57">
  <autoFilter ref="F15:F21" xr:uid="{00000000-0009-0000-0100-000007000000}"/>
  <tableColumns count="1">
    <tableColumn id="1" xr3:uid="{00000000-0010-0000-0500-000001000000}" name="C"/>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RE" displayName="TRE" ref="A26:A31" totalsRowShown="0" headerRowDxfId="56">
  <autoFilter ref="A26:A31" xr:uid="{00000000-0009-0000-0100-000008000000}"/>
  <tableColumns count="1">
    <tableColumn id="1" xr3:uid="{00000000-0010-0000-0600-000001000000}" name="TRE"/>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RE1." displayName="TRE1." ref="B27:B29" totalsRowShown="0">
  <autoFilter ref="B27:B29" xr:uid="{00000000-0009-0000-0100-00000D000000}"/>
  <tableColumns count="1">
    <tableColumn id="1" xr3:uid="{00000000-0010-0000-0700-000001000000}" name="TRE1."/>
  </tableColumns>
  <tableStyleInfo name="TableStyleLight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RE2." displayName="TRE2." ref="C27:C29" totalsRowShown="0">
  <autoFilter ref="C27:C29" xr:uid="{00000000-0009-0000-0100-00000E000000}"/>
  <tableColumns count="1">
    <tableColumn id="1" xr3:uid="{00000000-0010-0000-0800-000001000000}" name="TRE2."/>
  </tableColumns>
  <tableStyleInfo name="TableStyleLight4"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3.bin"/><Relationship Id="rId5" Type="http://schemas.openxmlformats.org/officeDocument/2006/relationships/table" Target="../tables/table29.xml"/><Relationship Id="rId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580"/>
  <sheetViews>
    <sheetView tabSelected="1" zoomScale="80" zoomScaleNormal="80" zoomScaleSheetLayoutView="50" zoomScalePageLayoutView="80" workbookViewId="0">
      <selection activeCell="D4" sqref="D4:G4"/>
    </sheetView>
  </sheetViews>
  <sheetFormatPr defaultColWidth="9.140625" defaultRowHeight="15" x14ac:dyDescent="0.25"/>
  <cols>
    <col min="1" max="1" width="11" style="37" customWidth="1"/>
    <col min="2" max="2" width="13.7109375" style="37" customWidth="1"/>
    <col min="3" max="3" width="10.85546875" style="37" hidden="1" customWidth="1"/>
    <col min="4" max="4" width="10.85546875" style="37" customWidth="1"/>
    <col min="5" max="5" width="11.7109375" style="37" bestFit="1" customWidth="1"/>
    <col min="6" max="6" width="11.5703125" style="37" bestFit="1" customWidth="1"/>
    <col min="7" max="7" width="8.42578125" style="12" bestFit="1" customWidth="1"/>
    <col min="8" max="14" width="6.7109375" style="12" customWidth="1"/>
    <col min="15" max="15" width="12.7109375" style="12" hidden="1" customWidth="1"/>
    <col min="16" max="16" width="9.85546875" style="12" hidden="1" customWidth="1"/>
    <col min="17" max="21" width="6.7109375" style="37" customWidth="1"/>
    <col min="22" max="22" width="6" style="37" bestFit="1" customWidth="1"/>
    <col min="23" max="24" width="6" style="37" hidden="1" customWidth="1"/>
    <col min="25" max="25" width="7.5703125" style="37" bestFit="1" customWidth="1"/>
    <col min="26" max="26" width="9.140625" style="59"/>
    <col min="27" max="27" width="6.42578125" style="59" hidden="1" customWidth="1"/>
    <col min="28" max="35" width="5.28515625" style="59" hidden="1" customWidth="1"/>
    <col min="36" max="43" width="2.140625" style="59" hidden="1" customWidth="1"/>
    <col min="44" max="44" width="18.42578125" style="72" hidden="1" customWidth="1"/>
    <col min="45" max="45" width="8.42578125" style="59" hidden="1" customWidth="1"/>
    <col min="46" max="47" width="9.140625" style="59" customWidth="1"/>
    <col min="48" max="55" width="9.140625" style="59"/>
    <col min="56" max="139" width="9.140625" style="34"/>
    <col min="140" max="16384" width="9.140625" style="37"/>
  </cols>
  <sheetData>
    <row r="1" spans="1:55" ht="30" customHeight="1" thickBot="1" x14ac:dyDescent="0.3">
      <c r="A1" s="97" t="s">
        <v>1219</v>
      </c>
      <c r="B1" s="98"/>
      <c r="C1" s="98"/>
      <c r="D1" s="98"/>
      <c r="E1" s="98"/>
      <c r="F1" s="98"/>
      <c r="G1" s="98"/>
      <c r="H1" s="98"/>
      <c r="I1" s="98"/>
      <c r="J1" s="98"/>
      <c r="K1" s="98"/>
      <c r="L1" s="98"/>
      <c r="M1" s="98"/>
      <c r="N1" s="98"/>
      <c r="O1" s="98"/>
      <c r="P1" s="98"/>
      <c r="Q1" s="98"/>
      <c r="R1" s="98"/>
      <c r="S1" s="98"/>
      <c r="T1" s="98"/>
      <c r="U1" s="98"/>
      <c r="V1" s="98"/>
      <c r="W1" s="98"/>
      <c r="X1" s="98"/>
      <c r="Y1" s="99"/>
    </row>
    <row r="2" spans="1:55" s="34" customFormat="1" ht="15.75" thickBot="1" x14ac:dyDescent="0.3">
      <c r="G2" s="35"/>
      <c r="H2" s="35"/>
      <c r="I2" s="35"/>
      <c r="J2" s="35"/>
      <c r="K2" s="35"/>
      <c r="L2" s="35"/>
      <c r="M2" s="35"/>
      <c r="N2" s="35"/>
      <c r="O2" s="35"/>
      <c r="P2" s="35"/>
      <c r="Z2" s="59"/>
      <c r="AA2" s="59"/>
      <c r="AB2" s="59"/>
      <c r="AC2" s="59"/>
      <c r="AD2" s="59"/>
      <c r="AE2" s="59"/>
      <c r="AF2" s="59"/>
      <c r="AG2" s="59"/>
      <c r="AH2" s="59"/>
      <c r="AI2" s="59"/>
      <c r="AJ2" s="59"/>
      <c r="AK2" s="59"/>
      <c r="AL2" s="59"/>
      <c r="AM2" s="59"/>
      <c r="AN2" s="59"/>
      <c r="AO2" s="59"/>
      <c r="AP2" s="59"/>
      <c r="AQ2" s="59"/>
      <c r="AR2" s="72"/>
      <c r="AS2" s="59"/>
      <c r="AT2" s="59"/>
      <c r="AU2" s="59"/>
      <c r="AV2" s="59"/>
      <c r="AW2" s="59"/>
      <c r="AX2" s="59"/>
      <c r="AY2" s="59"/>
      <c r="AZ2" s="59"/>
      <c r="BA2" s="59"/>
      <c r="BB2" s="59"/>
      <c r="BC2" s="59"/>
    </row>
    <row r="3" spans="1:55" s="34" customFormat="1" ht="30" customHeight="1" thickBot="1" x14ac:dyDescent="0.3">
      <c r="A3" s="118" t="s">
        <v>95</v>
      </c>
      <c r="B3" s="119"/>
      <c r="D3" s="120"/>
      <c r="E3" s="121"/>
      <c r="F3" s="121"/>
      <c r="G3" s="121"/>
      <c r="H3" s="121"/>
      <c r="I3" s="121"/>
      <c r="J3" s="121"/>
      <c r="K3" s="121"/>
      <c r="L3" s="121"/>
      <c r="M3" s="121"/>
      <c r="N3" s="121"/>
      <c r="O3" s="121"/>
      <c r="P3" s="121"/>
      <c r="Q3" s="121"/>
      <c r="R3" s="121"/>
      <c r="S3" s="121"/>
      <c r="T3" s="121"/>
      <c r="U3" s="121"/>
      <c r="V3" s="121"/>
      <c r="W3" s="121"/>
      <c r="X3" s="121"/>
      <c r="Y3" s="122"/>
      <c r="Z3" s="59"/>
      <c r="AA3" s="59"/>
      <c r="AB3" s="59"/>
      <c r="AC3" s="59"/>
      <c r="AD3" s="59"/>
      <c r="AE3" s="59"/>
      <c r="AF3" s="59"/>
      <c r="AG3" s="59"/>
      <c r="AH3" s="59"/>
      <c r="AI3" s="59"/>
      <c r="AJ3" s="59"/>
      <c r="AK3" s="59"/>
      <c r="AL3" s="59"/>
      <c r="AM3" s="59"/>
      <c r="AN3" s="59"/>
      <c r="AO3" s="59"/>
      <c r="AP3" s="59"/>
      <c r="AQ3" s="59"/>
      <c r="AR3" s="72"/>
      <c r="AS3" s="59"/>
      <c r="AT3" s="59"/>
      <c r="AU3" s="59"/>
      <c r="AV3" s="59"/>
      <c r="AW3" s="59"/>
      <c r="AX3" s="59"/>
      <c r="AY3" s="59"/>
      <c r="AZ3" s="59"/>
      <c r="BA3" s="59"/>
      <c r="BB3" s="59"/>
      <c r="BC3" s="59"/>
    </row>
    <row r="4" spans="1:55" s="34" customFormat="1" ht="30" customHeight="1" thickBot="1" x14ac:dyDescent="0.3">
      <c r="A4" s="118" t="s">
        <v>96</v>
      </c>
      <c r="B4" s="119"/>
      <c r="C4" s="64" t="str">
        <f>IF(J4=COMPETIÇÕES!C5,COMPETIÇÕES!C6,IF(J4=COMPETIÇÕES!D5,COMPETIÇÕES!D6,IF(J4=COMPETIÇÕES!E5,COMPETIÇÕES!E6,IF(J4=COMPETIÇÕES!F5,COMPETIÇÕES!F6,IF(J4=COMPETIÇÕES!G5,COMPETIÇÕES!G6,IF(J4=COMPETIÇÕES!H5,COMPETIÇÕES!H6,IF(J4=COMPETIÇÕES!I5,COMPETIÇÕES!I6,IF(J4=COMPETIÇÕES!J5,COMPETIÇÕES!J6,IF(J4=COMPETIÇÕES!K5,COMPETIÇÕES!K6,IF(J4=COMPETIÇÕES!L5,COMPETIÇÕES!L6,IF(J4=COMPETIÇÕES!M5,COMPETIÇÕES!M6,IF(J4=COMPETIÇÕES!N5,COMPETIÇÕES!N6,IF(J4=COMPETIÇÕES!O5,COMPETIÇÕES!O6,IF(J4=COMPETIÇÕES!P5,COMPETIÇÕES!P6,IF(J4=COMPETIÇÕES!Q5,COMPETIÇÕES!Q6,IF(J4=COMPETIÇÕES!R5,COMPETIÇÕES!R6,IF(J4=COMPETIÇÕES!S5,COMPETIÇÕES!S6,IF(J4=COMPETIÇÕES!T5,COMPETIÇÕES!T6,""))))))))))))))))))</f>
        <v/>
      </c>
      <c r="D4" s="109"/>
      <c r="E4" s="110"/>
      <c r="F4" s="110"/>
      <c r="G4" s="111"/>
      <c r="H4" s="123" t="s">
        <v>100</v>
      </c>
      <c r="I4" s="124"/>
      <c r="J4" s="109"/>
      <c r="K4" s="110"/>
      <c r="L4" s="110"/>
      <c r="M4" s="110"/>
      <c r="N4" s="110"/>
      <c r="O4" s="110"/>
      <c r="P4" s="110"/>
      <c r="Q4" s="110"/>
      <c r="R4" s="110"/>
      <c r="S4" s="110"/>
      <c r="T4" s="110"/>
      <c r="U4" s="110"/>
      <c r="V4" s="110"/>
      <c r="W4" s="110"/>
      <c r="X4" s="110"/>
      <c r="Y4" s="111"/>
      <c r="Z4" s="59"/>
      <c r="AA4" s="59"/>
      <c r="AB4" s="59"/>
      <c r="AC4" s="59"/>
      <c r="AD4" s="59"/>
      <c r="AE4" s="59"/>
      <c r="AF4" s="59"/>
      <c r="AG4" s="59"/>
      <c r="AH4" s="59"/>
      <c r="AI4" s="59"/>
      <c r="AJ4" s="59"/>
      <c r="AK4" s="59"/>
      <c r="AL4" s="59"/>
      <c r="AM4" s="59"/>
      <c r="AN4" s="59"/>
      <c r="AO4" s="59"/>
      <c r="AP4" s="59"/>
      <c r="AQ4" s="59"/>
      <c r="AR4" s="72"/>
      <c r="AS4" s="59"/>
      <c r="AT4" s="59"/>
      <c r="AU4" s="59"/>
      <c r="AV4" s="59"/>
      <c r="AW4" s="59"/>
      <c r="AX4" s="59"/>
      <c r="AY4" s="59"/>
      <c r="AZ4" s="59"/>
      <c r="BA4" s="59"/>
      <c r="BB4" s="59"/>
      <c r="BC4" s="59"/>
    </row>
    <row r="5" spans="1:55" s="34" customFormat="1" x14ac:dyDescent="0.25">
      <c r="A5" s="112" t="s">
        <v>101</v>
      </c>
      <c r="B5" s="113"/>
      <c r="C5" s="36" t="str">
        <f>IF($C$4="Dueto","Dueto",IF($C$4="Dueto Misto","Dueto",""))</f>
        <v/>
      </c>
      <c r="D5" s="103"/>
      <c r="E5" s="104"/>
      <c r="F5" s="130"/>
      <c r="G5" s="130"/>
      <c r="H5" s="130"/>
      <c r="I5" s="130"/>
      <c r="J5" s="130"/>
      <c r="K5" s="130"/>
      <c r="L5" s="130"/>
      <c r="M5" s="130"/>
      <c r="N5" s="130"/>
      <c r="O5" s="130"/>
      <c r="P5" s="130"/>
      <c r="Q5" s="130"/>
      <c r="R5" s="130"/>
      <c r="S5" s="130"/>
      <c r="T5" s="130"/>
      <c r="U5" s="130"/>
      <c r="V5" s="130"/>
      <c r="W5" s="131"/>
      <c r="X5" s="131"/>
      <c r="Y5" s="132"/>
      <c r="Z5" s="59"/>
      <c r="AA5" s="59"/>
      <c r="AB5" s="59"/>
      <c r="AC5" s="59"/>
      <c r="AD5" s="59"/>
      <c r="AE5" s="59"/>
      <c r="AF5" s="59"/>
      <c r="AG5" s="59"/>
      <c r="AH5" s="59"/>
      <c r="AI5" s="59"/>
      <c r="AJ5" s="59"/>
      <c r="AK5" s="59"/>
      <c r="AL5" s="59"/>
      <c r="AM5" s="59"/>
      <c r="AN5" s="59"/>
      <c r="AO5" s="59"/>
      <c r="AP5" s="59"/>
      <c r="AQ5" s="59"/>
      <c r="AR5" s="72"/>
      <c r="AS5" s="59"/>
      <c r="AT5" s="59"/>
      <c r="AU5" s="59"/>
      <c r="AV5" s="59"/>
      <c r="AW5" s="59"/>
      <c r="AX5" s="59"/>
      <c r="AY5" s="59"/>
      <c r="AZ5" s="59"/>
      <c r="BA5" s="59"/>
      <c r="BB5" s="59"/>
      <c r="BC5" s="59"/>
    </row>
    <row r="6" spans="1:55" s="34" customFormat="1" x14ac:dyDescent="0.25">
      <c r="A6" s="114"/>
      <c r="B6" s="115"/>
      <c r="D6" s="105"/>
      <c r="E6" s="106"/>
      <c r="F6" s="133"/>
      <c r="G6" s="133"/>
      <c r="H6" s="133"/>
      <c r="I6" s="133"/>
      <c r="J6" s="133"/>
      <c r="K6" s="133"/>
      <c r="L6" s="133"/>
      <c r="M6" s="133"/>
      <c r="N6" s="133"/>
      <c r="O6" s="133"/>
      <c r="P6" s="133"/>
      <c r="Q6" s="133"/>
      <c r="R6" s="133"/>
      <c r="S6" s="133"/>
      <c r="T6" s="133"/>
      <c r="U6" s="133"/>
      <c r="V6" s="133"/>
      <c r="W6" s="133"/>
      <c r="X6" s="133"/>
      <c r="Y6" s="134"/>
      <c r="Z6" s="59"/>
      <c r="AA6" s="59"/>
      <c r="AB6" s="59"/>
      <c r="AC6" s="59"/>
      <c r="AD6" s="59"/>
      <c r="AE6" s="59"/>
      <c r="AF6" s="59"/>
      <c r="AG6" s="59"/>
      <c r="AH6" s="59"/>
      <c r="AI6" s="59"/>
      <c r="AJ6" s="59"/>
      <c r="AK6" s="59"/>
      <c r="AL6" s="59"/>
      <c r="AM6" s="59"/>
      <c r="AN6" s="59"/>
      <c r="AO6" s="59"/>
      <c r="AP6" s="59"/>
      <c r="AQ6" s="59"/>
      <c r="AR6" s="72"/>
      <c r="AS6" s="59"/>
      <c r="AT6" s="59"/>
      <c r="AU6" s="59"/>
      <c r="AV6" s="59"/>
      <c r="AW6" s="59"/>
      <c r="AX6" s="59"/>
      <c r="AY6" s="59"/>
      <c r="AZ6" s="59"/>
      <c r="BA6" s="59"/>
      <c r="BB6" s="59"/>
      <c r="BC6" s="59"/>
    </row>
    <row r="7" spans="1:55" s="34" customFormat="1" x14ac:dyDescent="0.25">
      <c r="A7" s="114"/>
      <c r="B7" s="115"/>
      <c r="D7" s="105"/>
      <c r="E7" s="106"/>
      <c r="F7" s="133"/>
      <c r="G7" s="133"/>
      <c r="H7" s="133"/>
      <c r="I7" s="133"/>
      <c r="J7" s="133"/>
      <c r="K7" s="133"/>
      <c r="L7" s="133"/>
      <c r="M7" s="133"/>
      <c r="N7" s="133"/>
      <c r="O7" s="133"/>
      <c r="P7" s="133"/>
      <c r="Q7" s="133"/>
      <c r="R7" s="133"/>
      <c r="S7" s="133"/>
      <c r="T7" s="133"/>
      <c r="U7" s="133"/>
      <c r="V7" s="133"/>
      <c r="W7" s="133"/>
      <c r="X7" s="133"/>
      <c r="Y7" s="134"/>
      <c r="Z7" s="59"/>
      <c r="AA7" s="59"/>
      <c r="AB7" s="59"/>
      <c r="AC7" s="59"/>
      <c r="AD7" s="59"/>
      <c r="AE7" s="59"/>
      <c r="AF7" s="59"/>
      <c r="AG7" s="59"/>
      <c r="AH7" s="59"/>
      <c r="AI7" s="59"/>
      <c r="AJ7" s="59"/>
      <c r="AK7" s="59"/>
      <c r="AL7" s="59"/>
      <c r="AM7" s="59"/>
      <c r="AN7" s="59"/>
      <c r="AO7" s="59"/>
      <c r="AP7" s="59"/>
      <c r="AQ7" s="59"/>
      <c r="AR7" s="72"/>
      <c r="AS7" s="59"/>
      <c r="AT7" s="59"/>
      <c r="AU7" s="59"/>
      <c r="AV7" s="59"/>
      <c r="AW7" s="59"/>
      <c r="AX7" s="59"/>
      <c r="AY7" s="59"/>
      <c r="AZ7" s="59"/>
      <c r="BA7" s="59"/>
      <c r="BB7" s="59"/>
      <c r="BC7" s="59"/>
    </row>
    <row r="8" spans="1:55" s="34" customFormat="1" x14ac:dyDescent="0.25">
      <c r="A8" s="114"/>
      <c r="B8" s="115"/>
      <c r="D8" s="105"/>
      <c r="E8" s="106"/>
      <c r="F8" s="133"/>
      <c r="G8" s="133"/>
      <c r="H8" s="133"/>
      <c r="I8" s="133"/>
      <c r="J8" s="133"/>
      <c r="K8" s="133"/>
      <c r="L8" s="133"/>
      <c r="M8" s="133"/>
      <c r="N8" s="133"/>
      <c r="O8" s="133"/>
      <c r="P8" s="133"/>
      <c r="Q8" s="133"/>
      <c r="R8" s="133"/>
      <c r="S8" s="133"/>
      <c r="T8" s="133"/>
      <c r="U8" s="133"/>
      <c r="V8" s="133"/>
      <c r="W8" s="133"/>
      <c r="X8" s="133"/>
      <c r="Y8" s="134"/>
      <c r="Z8" s="59"/>
      <c r="AA8" s="59"/>
      <c r="AB8" s="59"/>
      <c r="AC8" s="59"/>
      <c r="AD8" s="59"/>
      <c r="AE8" s="59"/>
      <c r="AF8" s="59"/>
      <c r="AG8" s="59"/>
      <c r="AH8" s="59"/>
      <c r="AI8" s="59"/>
      <c r="AJ8" s="59"/>
      <c r="AK8" s="59"/>
      <c r="AL8" s="59"/>
      <c r="AM8" s="59"/>
      <c r="AN8" s="59"/>
      <c r="AO8" s="59"/>
      <c r="AP8" s="59"/>
      <c r="AQ8" s="59"/>
      <c r="AR8" s="72"/>
      <c r="AS8" s="59"/>
      <c r="AT8" s="59"/>
      <c r="AU8" s="59"/>
      <c r="AV8" s="59"/>
      <c r="AW8" s="59"/>
      <c r="AX8" s="59"/>
      <c r="AY8" s="59"/>
      <c r="AZ8" s="59"/>
      <c r="BA8" s="59"/>
      <c r="BB8" s="59"/>
      <c r="BC8" s="59"/>
    </row>
    <row r="9" spans="1:55" s="34" customFormat="1" x14ac:dyDescent="0.25">
      <c r="A9" s="114"/>
      <c r="B9" s="115"/>
      <c r="D9" s="105"/>
      <c r="E9" s="106"/>
      <c r="F9" s="133"/>
      <c r="G9" s="133"/>
      <c r="H9" s="133"/>
      <c r="I9" s="133"/>
      <c r="J9" s="133"/>
      <c r="K9" s="133"/>
      <c r="L9" s="133"/>
      <c r="M9" s="133"/>
      <c r="N9" s="133"/>
      <c r="O9" s="133"/>
      <c r="P9" s="133"/>
      <c r="Q9" s="133"/>
      <c r="R9" s="133"/>
      <c r="S9" s="133"/>
      <c r="T9" s="133"/>
      <c r="U9" s="133"/>
      <c r="V9" s="133"/>
      <c r="W9" s="133"/>
      <c r="X9" s="133"/>
      <c r="Y9" s="134"/>
      <c r="Z9" s="59"/>
      <c r="AA9" s="59"/>
      <c r="AB9" s="59"/>
      <c r="AC9" s="59"/>
      <c r="AD9" s="59"/>
      <c r="AE9" s="59"/>
      <c r="AF9" s="59"/>
      <c r="AG9" s="59"/>
      <c r="AH9" s="59"/>
      <c r="AI9" s="59"/>
      <c r="AJ9" s="59"/>
      <c r="AK9" s="59"/>
      <c r="AL9" s="59"/>
      <c r="AM9" s="59"/>
      <c r="AN9" s="59"/>
      <c r="AO9" s="59"/>
      <c r="AP9" s="59"/>
      <c r="AQ9" s="59"/>
      <c r="AR9" s="72"/>
      <c r="AS9" s="59"/>
      <c r="AT9" s="59"/>
      <c r="AU9" s="59"/>
      <c r="AV9" s="59"/>
      <c r="AW9" s="59"/>
      <c r="AX9" s="59"/>
      <c r="AY9" s="59"/>
      <c r="AZ9" s="59"/>
      <c r="BA9" s="59"/>
      <c r="BB9" s="59"/>
      <c r="BC9" s="59"/>
    </row>
    <row r="10" spans="1:55" s="34" customFormat="1" x14ac:dyDescent="0.25">
      <c r="A10" s="114"/>
      <c r="B10" s="115"/>
      <c r="D10" s="105"/>
      <c r="E10" s="106"/>
      <c r="F10" s="133"/>
      <c r="G10" s="133"/>
      <c r="H10" s="133"/>
      <c r="I10" s="133"/>
      <c r="J10" s="133"/>
      <c r="K10" s="133"/>
      <c r="L10" s="133"/>
      <c r="M10" s="133"/>
      <c r="N10" s="133"/>
      <c r="O10" s="133"/>
      <c r="P10" s="133"/>
      <c r="Q10" s="133"/>
      <c r="R10" s="133"/>
      <c r="S10" s="133"/>
      <c r="T10" s="133"/>
      <c r="U10" s="133"/>
      <c r="V10" s="133"/>
      <c r="W10" s="133"/>
      <c r="X10" s="133"/>
      <c r="Y10" s="134"/>
      <c r="Z10" s="59"/>
      <c r="AA10" s="59"/>
      <c r="AB10" s="59"/>
      <c r="AC10" s="59"/>
      <c r="AD10" s="59"/>
      <c r="AE10" s="59"/>
      <c r="AF10" s="59"/>
      <c r="AG10" s="59"/>
      <c r="AH10" s="59"/>
      <c r="AI10" s="59"/>
      <c r="AJ10" s="59"/>
      <c r="AK10" s="59"/>
      <c r="AL10" s="59"/>
      <c r="AM10" s="59"/>
      <c r="AN10" s="59"/>
      <c r="AO10" s="59"/>
      <c r="AP10" s="59"/>
      <c r="AQ10" s="59"/>
      <c r="AR10" s="72"/>
      <c r="AS10" s="59"/>
      <c r="AT10" s="59"/>
      <c r="AU10" s="59"/>
      <c r="AV10" s="59"/>
      <c r="AW10" s="59"/>
      <c r="AX10" s="59"/>
      <c r="AY10" s="59"/>
      <c r="AZ10" s="59"/>
      <c r="BA10" s="59"/>
      <c r="BB10" s="59"/>
      <c r="BC10" s="59"/>
    </row>
    <row r="11" spans="1:55" s="34" customFormat="1" x14ac:dyDescent="0.25">
      <c r="A11" s="114"/>
      <c r="B11" s="115"/>
      <c r="D11" s="105"/>
      <c r="E11" s="106"/>
      <c r="F11" s="133"/>
      <c r="G11" s="133"/>
      <c r="H11" s="133"/>
      <c r="I11" s="133"/>
      <c r="J11" s="133"/>
      <c r="K11" s="133"/>
      <c r="L11" s="133"/>
      <c r="M11" s="133"/>
      <c r="N11" s="133"/>
      <c r="O11" s="133"/>
      <c r="P11" s="133"/>
      <c r="Q11" s="133"/>
      <c r="R11" s="133"/>
      <c r="S11" s="133"/>
      <c r="T11" s="133"/>
      <c r="U11" s="133"/>
      <c r="V11" s="133"/>
      <c r="W11" s="133"/>
      <c r="X11" s="133"/>
      <c r="Y11" s="134"/>
      <c r="Z11" s="59"/>
      <c r="AA11" s="59"/>
      <c r="AB11" s="59"/>
      <c r="AC11" s="59"/>
      <c r="AD11" s="59"/>
      <c r="AE11" s="59"/>
      <c r="AF11" s="59"/>
      <c r="AG11" s="59"/>
      <c r="AH11" s="59"/>
      <c r="AI11" s="59"/>
      <c r="AJ11" s="59"/>
      <c r="AK11" s="59"/>
      <c r="AL11" s="59"/>
      <c r="AM11" s="59"/>
      <c r="AN11" s="59"/>
      <c r="AO11" s="59"/>
      <c r="AP11" s="59"/>
      <c r="AQ11" s="59"/>
      <c r="AR11" s="72"/>
      <c r="AS11" s="59"/>
      <c r="AT11" s="59"/>
      <c r="AU11" s="59"/>
      <c r="AV11" s="59"/>
      <c r="AW11" s="59"/>
      <c r="AX11" s="59"/>
      <c r="AY11" s="59"/>
      <c r="AZ11" s="59"/>
      <c r="BA11" s="59"/>
      <c r="BB11" s="59"/>
      <c r="BC11" s="59"/>
    </row>
    <row r="12" spans="1:55" s="34" customFormat="1" x14ac:dyDescent="0.25">
      <c r="A12" s="114"/>
      <c r="B12" s="115"/>
      <c r="D12" s="105"/>
      <c r="E12" s="106"/>
      <c r="F12" s="133"/>
      <c r="G12" s="133"/>
      <c r="H12" s="133"/>
      <c r="I12" s="133"/>
      <c r="J12" s="133"/>
      <c r="K12" s="133"/>
      <c r="L12" s="133"/>
      <c r="M12" s="133"/>
      <c r="N12" s="133"/>
      <c r="O12" s="133"/>
      <c r="P12" s="133"/>
      <c r="Q12" s="133"/>
      <c r="R12" s="133"/>
      <c r="S12" s="133"/>
      <c r="T12" s="133"/>
      <c r="U12" s="133"/>
      <c r="V12" s="133"/>
      <c r="W12" s="133"/>
      <c r="X12" s="133"/>
      <c r="Y12" s="134"/>
      <c r="Z12" s="59"/>
      <c r="AA12" s="59"/>
      <c r="AB12" s="59"/>
      <c r="AC12" s="59"/>
      <c r="AD12" s="59"/>
      <c r="AE12" s="59"/>
      <c r="AF12" s="59"/>
      <c r="AG12" s="59"/>
      <c r="AH12" s="59"/>
      <c r="AI12" s="59"/>
      <c r="AJ12" s="59"/>
      <c r="AK12" s="59"/>
      <c r="AL12" s="59"/>
      <c r="AM12" s="59"/>
      <c r="AN12" s="59"/>
      <c r="AO12" s="59"/>
      <c r="AP12" s="59"/>
      <c r="AQ12" s="59"/>
      <c r="AR12" s="72"/>
      <c r="AS12" s="59"/>
      <c r="AT12" s="59"/>
      <c r="AU12" s="59"/>
      <c r="AV12" s="59"/>
      <c r="AW12" s="59"/>
      <c r="AX12" s="59"/>
      <c r="AY12" s="59"/>
      <c r="AZ12" s="59"/>
      <c r="BA12" s="59"/>
      <c r="BB12" s="59"/>
      <c r="BC12" s="59"/>
    </row>
    <row r="13" spans="1:55" s="34" customFormat="1" x14ac:dyDescent="0.25">
      <c r="A13" s="114"/>
      <c r="B13" s="115"/>
      <c r="D13" s="105"/>
      <c r="E13" s="106"/>
      <c r="F13" s="133"/>
      <c r="G13" s="133"/>
      <c r="H13" s="133"/>
      <c r="I13" s="133"/>
      <c r="J13" s="133"/>
      <c r="K13" s="133"/>
      <c r="L13" s="133"/>
      <c r="M13" s="133"/>
      <c r="N13" s="133"/>
      <c r="O13" s="133"/>
      <c r="P13" s="133"/>
      <c r="Q13" s="133"/>
      <c r="R13" s="133"/>
      <c r="S13" s="133"/>
      <c r="T13" s="133"/>
      <c r="U13" s="133"/>
      <c r="V13" s="133"/>
      <c r="W13" s="133"/>
      <c r="X13" s="133"/>
      <c r="Y13" s="134"/>
      <c r="Z13" s="59"/>
      <c r="AA13" s="59"/>
      <c r="AB13" s="59"/>
      <c r="AC13" s="59"/>
      <c r="AD13" s="59"/>
      <c r="AE13" s="59"/>
      <c r="AF13" s="59"/>
      <c r="AG13" s="59"/>
      <c r="AH13" s="59"/>
      <c r="AI13" s="59"/>
      <c r="AJ13" s="59"/>
      <c r="AK13" s="59"/>
      <c r="AL13" s="59"/>
      <c r="AM13" s="59"/>
      <c r="AN13" s="59"/>
      <c r="AO13" s="59"/>
      <c r="AP13" s="59"/>
      <c r="AQ13" s="59"/>
      <c r="AR13" s="72"/>
      <c r="AS13" s="59"/>
      <c r="AT13" s="59"/>
      <c r="AU13" s="59"/>
      <c r="AV13" s="59"/>
      <c r="AW13" s="59"/>
      <c r="AX13" s="59"/>
      <c r="AY13" s="59"/>
      <c r="AZ13" s="59"/>
      <c r="BA13" s="59"/>
      <c r="BB13" s="59"/>
      <c r="BC13" s="59"/>
    </row>
    <row r="14" spans="1:55" s="34" customFormat="1" x14ac:dyDescent="0.25">
      <c r="A14" s="114"/>
      <c r="B14" s="115"/>
      <c r="D14" s="105"/>
      <c r="E14" s="106"/>
      <c r="F14" s="133"/>
      <c r="G14" s="133"/>
      <c r="H14" s="133"/>
      <c r="I14" s="133"/>
      <c r="J14" s="133"/>
      <c r="K14" s="133"/>
      <c r="L14" s="133"/>
      <c r="M14" s="133"/>
      <c r="N14" s="133"/>
      <c r="O14" s="133"/>
      <c r="P14" s="133"/>
      <c r="Q14" s="133"/>
      <c r="R14" s="133"/>
      <c r="S14" s="133"/>
      <c r="T14" s="133"/>
      <c r="U14" s="133"/>
      <c r="V14" s="133"/>
      <c r="W14" s="133"/>
      <c r="X14" s="133"/>
      <c r="Y14" s="134"/>
      <c r="Z14" s="59"/>
      <c r="AA14" s="59"/>
      <c r="AB14" s="59"/>
      <c r="AC14" s="59"/>
      <c r="AD14" s="59"/>
      <c r="AE14" s="59"/>
      <c r="AF14" s="59"/>
      <c r="AG14" s="59"/>
      <c r="AH14" s="59"/>
      <c r="AI14" s="59"/>
      <c r="AJ14" s="59"/>
      <c r="AK14" s="59"/>
      <c r="AL14" s="59"/>
      <c r="AM14" s="59"/>
      <c r="AN14" s="59"/>
      <c r="AO14" s="59"/>
      <c r="AP14" s="59"/>
      <c r="AQ14" s="59"/>
      <c r="AR14" s="72"/>
      <c r="AS14" s="59"/>
      <c r="AT14" s="59"/>
      <c r="AU14" s="59"/>
      <c r="AV14" s="59"/>
      <c r="AW14" s="59"/>
      <c r="AX14" s="59"/>
      <c r="AY14" s="59"/>
      <c r="AZ14" s="59"/>
      <c r="BA14" s="59"/>
      <c r="BB14" s="59"/>
      <c r="BC14" s="59"/>
    </row>
    <row r="15" spans="1:55" s="34" customFormat="1" x14ac:dyDescent="0.25">
      <c r="A15" s="114"/>
      <c r="B15" s="115"/>
      <c r="D15" s="105"/>
      <c r="E15" s="106"/>
      <c r="F15" s="133"/>
      <c r="G15" s="133"/>
      <c r="H15" s="133"/>
      <c r="I15" s="133"/>
      <c r="J15" s="133"/>
      <c r="K15" s="133"/>
      <c r="L15" s="133"/>
      <c r="M15" s="133"/>
      <c r="N15" s="133"/>
      <c r="O15" s="133"/>
      <c r="P15" s="133"/>
      <c r="Q15" s="133"/>
      <c r="R15" s="133"/>
      <c r="S15" s="133"/>
      <c r="T15" s="133"/>
      <c r="U15" s="133"/>
      <c r="V15" s="133"/>
      <c r="W15" s="133"/>
      <c r="X15" s="133"/>
      <c r="Y15" s="134"/>
      <c r="Z15" s="59"/>
      <c r="AA15" s="59"/>
      <c r="AB15" s="59"/>
      <c r="AC15" s="59"/>
      <c r="AD15" s="59"/>
      <c r="AE15" s="59"/>
      <c r="AF15" s="59"/>
      <c r="AG15" s="59"/>
      <c r="AH15" s="59"/>
      <c r="AI15" s="59"/>
      <c r="AJ15" s="59"/>
      <c r="AK15" s="59"/>
      <c r="AL15" s="59"/>
      <c r="AM15" s="59"/>
      <c r="AN15" s="59"/>
      <c r="AO15" s="59"/>
      <c r="AP15" s="59"/>
      <c r="AQ15" s="59"/>
      <c r="AR15" s="72"/>
      <c r="AS15" s="59"/>
      <c r="AT15" s="59"/>
      <c r="AU15" s="59"/>
      <c r="AV15" s="59"/>
      <c r="AW15" s="59"/>
      <c r="AX15" s="59"/>
      <c r="AY15" s="59"/>
      <c r="AZ15" s="59"/>
      <c r="BA15" s="59"/>
      <c r="BB15" s="59"/>
      <c r="BC15" s="59"/>
    </row>
    <row r="16" spans="1:55" s="34" customFormat="1" ht="15.75" thickBot="1" x14ac:dyDescent="0.3">
      <c r="A16" s="116"/>
      <c r="B16" s="117"/>
      <c r="D16" s="151"/>
      <c r="E16" s="152"/>
      <c r="F16" s="128"/>
      <c r="G16" s="128"/>
      <c r="H16" s="128"/>
      <c r="I16" s="128"/>
      <c r="J16" s="128"/>
      <c r="K16" s="128"/>
      <c r="L16" s="128"/>
      <c r="M16" s="128"/>
      <c r="N16" s="128"/>
      <c r="O16" s="128"/>
      <c r="P16" s="128"/>
      <c r="Q16" s="128"/>
      <c r="R16" s="128"/>
      <c r="S16" s="128"/>
      <c r="T16" s="128"/>
      <c r="U16" s="128"/>
      <c r="V16" s="128"/>
      <c r="W16" s="128"/>
      <c r="X16" s="128"/>
      <c r="Y16" s="129"/>
      <c r="Z16" s="59"/>
      <c r="AA16" s="59"/>
      <c r="AB16" s="59"/>
      <c r="AC16" s="59"/>
      <c r="AD16" s="59"/>
      <c r="AE16" s="59"/>
      <c r="AF16" s="59"/>
      <c r="AG16" s="59"/>
      <c r="AH16" s="59"/>
      <c r="AI16" s="59"/>
      <c r="AJ16" s="59"/>
      <c r="AK16" s="59"/>
      <c r="AL16" s="59"/>
      <c r="AM16" s="59"/>
      <c r="AN16" s="59"/>
      <c r="AO16" s="59"/>
      <c r="AP16" s="59"/>
      <c r="AQ16" s="59"/>
      <c r="AR16" s="72"/>
      <c r="AS16" s="59"/>
      <c r="AT16" s="59"/>
      <c r="AU16" s="59"/>
      <c r="AV16" s="59"/>
      <c r="AW16" s="59"/>
      <c r="AX16" s="59"/>
      <c r="AY16" s="59"/>
      <c r="AZ16" s="59"/>
      <c r="BA16" s="59"/>
      <c r="BB16" s="59"/>
      <c r="BC16" s="59"/>
    </row>
    <row r="17" spans="1:139" s="34" customFormat="1" ht="15.75" thickBot="1" x14ac:dyDescent="0.3">
      <c r="G17" s="35"/>
      <c r="H17" s="35"/>
      <c r="I17" s="35"/>
      <c r="J17" s="35"/>
      <c r="K17" s="35"/>
      <c r="L17" s="35"/>
      <c r="M17" s="35"/>
      <c r="N17" s="35"/>
      <c r="O17" s="35"/>
      <c r="P17" s="35"/>
      <c r="Z17" s="59"/>
      <c r="AA17" s="59"/>
      <c r="AB17" s="59"/>
      <c r="AC17" s="59"/>
      <c r="AD17" s="59"/>
      <c r="AE17" s="59"/>
      <c r="AF17" s="59"/>
      <c r="AG17" s="59"/>
      <c r="AH17" s="59"/>
      <c r="AI17" s="59"/>
      <c r="AJ17" s="59"/>
      <c r="AK17" s="59"/>
      <c r="AL17" s="59"/>
      <c r="AM17" s="59"/>
      <c r="AN17" s="59"/>
      <c r="AO17" s="59"/>
      <c r="AP17" s="59"/>
      <c r="AQ17" s="59"/>
      <c r="AR17" s="72"/>
      <c r="AS17" s="59"/>
      <c r="AT17" s="59"/>
      <c r="AU17" s="59"/>
      <c r="AV17" s="59"/>
      <c r="AW17" s="59"/>
      <c r="AX17" s="59"/>
      <c r="AY17" s="59"/>
      <c r="AZ17" s="59"/>
      <c r="BA17" s="59"/>
      <c r="BB17" s="59"/>
      <c r="BC17" s="59"/>
    </row>
    <row r="18" spans="1:139" ht="31.5" customHeight="1" thickBot="1" x14ac:dyDescent="0.3">
      <c r="A18" s="97" t="s">
        <v>1177</v>
      </c>
      <c r="B18" s="98"/>
      <c r="C18" s="98"/>
      <c r="D18" s="98"/>
      <c r="E18" s="98"/>
      <c r="F18" s="98"/>
      <c r="G18" s="98"/>
      <c r="H18" s="98"/>
      <c r="I18" s="98"/>
      <c r="J18" s="98"/>
      <c r="K18" s="98"/>
      <c r="L18" s="98"/>
      <c r="M18" s="98"/>
      <c r="N18" s="98"/>
      <c r="O18" s="98"/>
      <c r="P18" s="98"/>
      <c r="Q18" s="98"/>
      <c r="R18" s="98"/>
      <c r="S18" s="98"/>
      <c r="T18" s="98"/>
      <c r="U18" s="98"/>
      <c r="V18" s="98"/>
      <c r="W18" s="98"/>
      <c r="X18" s="98"/>
      <c r="Y18" s="99"/>
    </row>
    <row r="19" spans="1:139" s="34" customFormat="1" ht="15.75" thickBot="1" x14ac:dyDescent="0.3">
      <c r="G19" s="35"/>
      <c r="H19" s="35"/>
      <c r="I19" s="35"/>
      <c r="J19" s="35"/>
      <c r="K19" s="35"/>
      <c r="L19" s="35"/>
      <c r="M19" s="35"/>
      <c r="N19" s="35"/>
      <c r="O19" s="35"/>
      <c r="P19" s="35"/>
      <c r="Z19" s="59"/>
      <c r="AA19" s="59"/>
      <c r="AB19" s="59"/>
      <c r="AC19" s="59"/>
      <c r="AD19" s="59"/>
      <c r="AE19" s="59"/>
      <c r="AF19" s="59"/>
      <c r="AG19" s="59"/>
      <c r="AH19" s="59"/>
      <c r="AI19" s="59"/>
      <c r="AJ19" s="59"/>
      <c r="AK19" s="59"/>
      <c r="AL19" s="59"/>
      <c r="AM19" s="59"/>
      <c r="AN19" s="59"/>
      <c r="AO19" s="59"/>
      <c r="AP19" s="59"/>
      <c r="AQ19" s="59"/>
      <c r="AR19" s="72"/>
      <c r="AS19" s="59"/>
      <c r="AT19" s="59"/>
      <c r="AU19" s="59"/>
      <c r="AV19" s="59"/>
      <c r="AW19" s="59"/>
      <c r="AX19" s="59"/>
      <c r="AY19" s="59"/>
      <c r="AZ19" s="59"/>
      <c r="BA19" s="59"/>
      <c r="BB19" s="59"/>
      <c r="BC19" s="59"/>
    </row>
    <row r="20" spans="1:139" s="34" customFormat="1" ht="30.75" customHeight="1" thickBot="1" x14ac:dyDescent="0.3">
      <c r="A20" s="141" t="s">
        <v>1624</v>
      </c>
      <c r="B20" s="142"/>
      <c r="D20" s="138"/>
      <c r="E20" s="139"/>
      <c r="F20" s="139"/>
      <c r="G20" s="139"/>
      <c r="H20" s="139"/>
      <c r="I20" s="139"/>
      <c r="J20" s="139"/>
      <c r="K20" s="139"/>
      <c r="L20" s="139"/>
      <c r="M20" s="139"/>
      <c r="N20" s="139"/>
      <c r="O20" s="139"/>
      <c r="P20" s="139"/>
      <c r="Q20" s="139"/>
      <c r="R20" s="139"/>
      <c r="S20" s="139"/>
      <c r="T20" s="139"/>
      <c r="U20" s="139"/>
      <c r="V20" s="139"/>
      <c r="W20" s="139"/>
      <c r="X20" s="139"/>
      <c r="Y20" s="140"/>
      <c r="Z20" s="59"/>
      <c r="AA20" s="59"/>
      <c r="AB20" s="59"/>
      <c r="AC20" s="59"/>
      <c r="AD20" s="59"/>
      <c r="AE20" s="59"/>
      <c r="AF20" s="59"/>
      <c r="AG20" s="59"/>
      <c r="AH20" s="59"/>
      <c r="AI20" s="59"/>
      <c r="AJ20" s="59"/>
      <c r="AK20" s="59"/>
      <c r="AL20" s="59"/>
      <c r="AM20" s="59"/>
      <c r="AN20" s="59"/>
      <c r="AO20" s="59"/>
      <c r="AP20" s="59"/>
      <c r="AQ20" s="59"/>
      <c r="AR20" s="72"/>
      <c r="AS20" s="59"/>
      <c r="AT20" s="59"/>
      <c r="AU20" s="59"/>
      <c r="AV20" s="59"/>
      <c r="AW20" s="59"/>
      <c r="AX20" s="59"/>
      <c r="AY20" s="59"/>
      <c r="AZ20" s="59"/>
      <c r="BA20" s="59"/>
      <c r="BB20" s="59"/>
      <c r="BC20" s="59"/>
    </row>
    <row r="21" spans="1:139" s="34" customFormat="1" ht="15.75" thickBot="1" x14ac:dyDescent="0.3">
      <c r="G21" s="35"/>
      <c r="H21" s="35"/>
      <c r="I21" s="35"/>
      <c r="J21" s="35"/>
      <c r="K21" s="35"/>
      <c r="L21" s="35"/>
      <c r="M21" s="35"/>
      <c r="N21" s="35"/>
      <c r="O21" s="35"/>
      <c r="P21" s="35"/>
      <c r="Z21" s="59"/>
      <c r="AA21" s="59"/>
      <c r="AB21" s="59"/>
      <c r="AC21" s="59"/>
      <c r="AD21" s="59"/>
      <c r="AE21" s="59"/>
      <c r="AF21" s="59"/>
      <c r="AG21" s="59"/>
      <c r="AH21" s="59"/>
      <c r="AI21" s="59"/>
      <c r="AJ21" s="59"/>
      <c r="AK21" s="59"/>
      <c r="AL21" s="59"/>
      <c r="AM21" s="59"/>
      <c r="AN21" s="59"/>
      <c r="AO21" s="59"/>
      <c r="AP21" s="59"/>
      <c r="AQ21" s="59"/>
      <c r="AR21" s="72"/>
      <c r="AS21" s="59"/>
      <c r="AT21" s="59"/>
      <c r="AU21" s="59"/>
      <c r="AV21" s="59"/>
      <c r="AW21" s="59"/>
      <c r="AX21" s="59"/>
      <c r="AY21" s="59"/>
      <c r="AZ21" s="59"/>
      <c r="BA21" s="59"/>
      <c r="BB21" s="59"/>
      <c r="BC21" s="59"/>
    </row>
    <row r="22" spans="1:139" ht="15.75" thickBot="1" x14ac:dyDescent="0.3">
      <c r="A22" s="50" t="s">
        <v>0</v>
      </c>
      <c r="B22" s="51" t="s">
        <v>1</v>
      </c>
      <c r="C22" s="55"/>
      <c r="D22" s="52" t="s">
        <v>2</v>
      </c>
      <c r="E22" s="55"/>
      <c r="F22" s="52" t="s">
        <v>3</v>
      </c>
      <c r="G22" s="135" t="s">
        <v>4</v>
      </c>
      <c r="H22" s="136"/>
      <c r="I22" s="136"/>
      <c r="J22" s="136"/>
      <c r="K22" s="136"/>
      <c r="L22" s="136"/>
      <c r="M22" s="136"/>
      <c r="N22" s="137"/>
      <c r="O22" s="55"/>
      <c r="P22" s="55"/>
      <c r="Q22" s="136" t="s">
        <v>5</v>
      </c>
      <c r="R22" s="136"/>
      <c r="S22" s="136"/>
      <c r="T22" s="136"/>
      <c r="U22" s="136"/>
      <c r="V22" s="137"/>
      <c r="W22" s="55"/>
      <c r="X22" s="55"/>
      <c r="Y22" s="56" t="s">
        <v>6</v>
      </c>
    </row>
    <row r="23" spans="1:139" s="43" customFormat="1" ht="12" customHeight="1" x14ac:dyDescent="0.25">
      <c r="A23" s="145"/>
      <c r="B23" s="148"/>
      <c r="C23" s="143" t="str">
        <f>IF(B23="HYBRID",MOVIMENTOS!$A$8,IF(B23="ACROB",MOVIMENTOS!$E$8,""))</f>
        <v/>
      </c>
      <c r="D23" s="100"/>
      <c r="E23" s="93" t="s">
        <v>1636</v>
      </c>
      <c r="F23" s="95" t="str">
        <f>IF(B23="HYBRID",0.5,IF(B23="TRE",0,""))</f>
        <v/>
      </c>
      <c r="G23" s="38"/>
      <c r="H23" s="40"/>
      <c r="I23" s="40"/>
      <c r="J23" s="40"/>
      <c r="K23" s="40"/>
      <c r="L23" s="40"/>
      <c r="M23" s="40"/>
      <c r="N23" s="39"/>
      <c r="O23" s="67"/>
      <c r="P23" s="107" t="str">
        <f>IF(B23="HYBRID",MOVIMENTOS!$G$8,"")</f>
        <v/>
      </c>
      <c r="Q23" s="41"/>
      <c r="R23" s="40"/>
      <c r="S23" s="40"/>
      <c r="T23" s="40"/>
      <c r="U23" s="40"/>
      <c r="V23" s="39"/>
      <c r="W23" s="67"/>
      <c r="X23" s="67"/>
      <c r="Y23" s="125">
        <f>IF(E26="Faturização",X26,IF(E26="",X25,0))</f>
        <v>0</v>
      </c>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row>
    <row r="24" spans="1:139" s="43" customFormat="1" ht="12" customHeight="1" x14ac:dyDescent="0.25">
      <c r="A24" s="146"/>
      <c r="B24" s="149"/>
      <c r="C24" s="144"/>
      <c r="D24" s="101"/>
      <c r="E24" s="94"/>
      <c r="F24" s="96"/>
      <c r="G24" s="44"/>
      <c r="H24" s="46"/>
      <c r="I24" s="46"/>
      <c r="J24" s="46"/>
      <c r="K24" s="46"/>
      <c r="L24" s="46"/>
      <c r="M24" s="46"/>
      <c r="N24" s="45"/>
      <c r="O24" s="33"/>
      <c r="P24" s="108"/>
      <c r="Q24" s="46"/>
      <c r="R24" s="46"/>
      <c r="S24" s="46"/>
      <c r="T24" s="46"/>
      <c r="U24" s="46"/>
      <c r="V24" s="46"/>
      <c r="W24" s="60"/>
      <c r="X24" s="60"/>
      <c r="Y24" s="126"/>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row>
    <row r="25" spans="1:139" s="43" customFormat="1" ht="12" customHeight="1" x14ac:dyDescent="0.3">
      <c r="A25" s="146"/>
      <c r="B25" s="149"/>
      <c r="C25" s="47" t="str">
        <f>IF(B23="HYBRID",MOVIMENTOS!$P$8,"")</f>
        <v/>
      </c>
      <c r="D25" s="101"/>
      <c r="E25" s="91" t="s">
        <v>1175</v>
      </c>
      <c r="F25" s="32">
        <f>IF(F24=MOVIMENTOS!$A$35,MOVIMENTOS!$A$36,IF(F24=MOVIMENTOS!$B$35,MOVIMENTOS!$B$36,IF(F24=MOVIMENTOS!$C$35,MOVIMENTOS!$C$36,IF(F24=MOVIMENTOS!$D$35,MOVIMENTOS!$D$36,IF(F24=MOVIMENTOS!$F$35,MOVIMENTOS!$F$36,IF(F24=MOVIMENTOS!$G$35,MOVIMENTOS!$G$36,IF(F24=MOVIMENTOS!$H$35,MOVIMENTOS!$H$36,0)))))))</f>
        <v>0</v>
      </c>
      <c r="G25" s="57">
        <f t="shared" ref="G25:N25" si="0">IF(OR(IFERROR(AB25,TRUE)=TRUE,IFERROR(AJ25,TRUE)=TRUE)=TRUE,0,IF(AB25=0,AJ25,AB25))</f>
        <v>0</v>
      </c>
      <c r="H25" s="57">
        <f>IF(OR(IFERROR(AC25,TRUE)=TRUE,IFERROR(AK25,TRUE)=TRUE)=TRUE,0,IF(AC25=0,AK25,AC25))</f>
        <v>0</v>
      </c>
      <c r="I25" s="57">
        <f t="shared" si="0"/>
        <v>0</v>
      </c>
      <c r="J25" s="57">
        <f t="shared" si="0"/>
        <v>0</v>
      </c>
      <c r="K25" s="57">
        <f t="shared" si="0"/>
        <v>0</v>
      </c>
      <c r="L25" s="57">
        <f t="shared" si="0"/>
        <v>0</v>
      </c>
      <c r="M25" s="57">
        <f t="shared" si="0"/>
        <v>0</v>
      </c>
      <c r="N25" s="57">
        <f t="shared" si="0"/>
        <v>0</v>
      </c>
      <c r="O25" s="33">
        <f>SUM(G25:N25)</f>
        <v>0</v>
      </c>
      <c r="P25" s="33" t="str">
        <f>C25</f>
        <v/>
      </c>
      <c r="Q25" s="33">
        <f>IF(Q24=MOVIMENTOS!$A$53,MOVIMENTOS!$A$54,IF(Q24=MOVIMENTOS!$B$53,MOVIMENTOS!$B$54,IF(Q24=MOVIMENTOS!$C$53,MOVIMENTOS!$C$54,IF(Q24=MOVIMENTOS!$D$53,MOVIMENTOS!$D$54,IF(Q24=MOVIMENTOS!$E$53,MOVIMENTOS!$E$54,IF(Q24=MOVIMENTOS!$F$53,MOVIMENTOS!$F$54,IF(Q24=MOVIMENTOS!$G$53,MOVIMENTOS!$G$54,IF(Q24=MOVIMENTOS!$H$53,MOVIMENTOS!$H$54,IF(Q24=MOVIMENTOS!$I$53,MOVIMENTOS!$I$54,IF(Q24=MOVIMENTOS!$J$53,MOVIMENTOS!$J$54,IF(Q24=MOVIMENTOS!$K$53,MOVIMENTOS!$K$54,IF(Q24=MOVIMENTOS!$L$53,MOVIMENTOS!$L$54,IF(Q24=MOVIMENTOS!$M$53,MOVIMENTOS!$M$54,0)))))))))))))</f>
        <v>0</v>
      </c>
      <c r="R25" s="33">
        <f>IF(R24=MOVIMENTOS!$A$53,MOVIMENTOS!$A$54,IF(R24=MOVIMENTOS!$B$53,MOVIMENTOS!$B$54,IF(R24=MOVIMENTOS!$C$53,MOVIMENTOS!$C$54,IF(R24=MOVIMENTOS!$D$53,MOVIMENTOS!$D$54,IF(R24=MOVIMENTOS!$E$53,MOVIMENTOS!$E$54,IF(R24=MOVIMENTOS!$F$53,MOVIMENTOS!$F$54,IF(R24=MOVIMENTOS!$G$53,MOVIMENTOS!$G$54,IF(R24=MOVIMENTOS!$H$53,MOVIMENTOS!$H$54,IF(R24=MOVIMENTOS!$I$53,MOVIMENTOS!$I$54,IF(R24=MOVIMENTOS!$J$53,MOVIMENTOS!$J$54,IF(R24=MOVIMENTOS!$K$53,MOVIMENTOS!$K$54,IF(R24=MOVIMENTOS!$L$53,MOVIMENTOS!$L$54,IF(R24=MOVIMENTOS!$M$53,MOVIMENTOS!$M$54,0)))))))))))))</f>
        <v>0</v>
      </c>
      <c r="S25" s="33">
        <f>IF(S24=MOVIMENTOS!$A$53,MOVIMENTOS!$A$54,IF(S24=MOVIMENTOS!$B$53,MOVIMENTOS!$B$54,IF(S24=MOVIMENTOS!$C$53,MOVIMENTOS!$C$54,IF(S24=MOVIMENTOS!$D$53,MOVIMENTOS!$D$54,IF(S24=MOVIMENTOS!$E$53,MOVIMENTOS!$E$54,IF(S24=MOVIMENTOS!$F$53,MOVIMENTOS!$F$54,IF(S24=MOVIMENTOS!$G$53,MOVIMENTOS!$G$54,IF(S24=MOVIMENTOS!$H$53,MOVIMENTOS!$H$54,IF(S24=MOVIMENTOS!$I$53,MOVIMENTOS!$I$54,IF(S24=MOVIMENTOS!$J$53,MOVIMENTOS!$J$54,IF(S24=MOVIMENTOS!$K$53,MOVIMENTOS!$K$54,IF(S24=MOVIMENTOS!$L$53,MOVIMENTOS!$L$54,IF(S24=MOVIMENTOS!$M$53,MOVIMENTOS!$M$54,0)))))))))))))</f>
        <v>0</v>
      </c>
      <c r="T25" s="33">
        <f>IF(T24=MOVIMENTOS!$A$53,MOVIMENTOS!$A$54,IF(T24=MOVIMENTOS!$B$53,MOVIMENTOS!$B$54,IF(T24=MOVIMENTOS!$C$53,MOVIMENTOS!$C$54,IF(T24=MOVIMENTOS!$D$53,MOVIMENTOS!$D$54,IF(T24=MOVIMENTOS!$E$53,MOVIMENTOS!$E$54,IF(T24=MOVIMENTOS!$F$53,MOVIMENTOS!$F$54,IF(T24=MOVIMENTOS!$G$53,MOVIMENTOS!$G$54,IF(T24=MOVIMENTOS!$H$53,MOVIMENTOS!$H$54,IF(T24=MOVIMENTOS!$I$53,MOVIMENTOS!$I$54,IF(T24=MOVIMENTOS!$J$53,MOVIMENTOS!$J$54,IF(T24=MOVIMENTOS!$K$53,MOVIMENTOS!$K$54,IF(T24=MOVIMENTOS!$L$53,MOVIMENTOS!$L$54,IF(T24=MOVIMENTOS!$M$53,MOVIMENTOS!$M$54,0)))))))))))))</f>
        <v>0</v>
      </c>
      <c r="U25" s="33">
        <f>IF(U24=MOVIMENTOS!$A$53,MOVIMENTOS!$A$54,IF(U24=MOVIMENTOS!$B$53,MOVIMENTOS!$B$54,IF(U24=MOVIMENTOS!$C$53,MOVIMENTOS!$C$54,IF(U24=MOVIMENTOS!$D$53,MOVIMENTOS!$D$54,IF(U24=MOVIMENTOS!$E$53,MOVIMENTOS!$E$54,IF(U24=MOVIMENTOS!$F$53,MOVIMENTOS!$F$54,IF(U24=MOVIMENTOS!$G$53,MOVIMENTOS!$G$54,IF(U24=MOVIMENTOS!$H$53,MOVIMENTOS!$H$54,IF(U24=MOVIMENTOS!$I$53,MOVIMENTOS!$I$54,IF(U24=MOVIMENTOS!$J$53,MOVIMENTOS!$J$54,IF(U24=MOVIMENTOS!$K$53,MOVIMENTOS!$K$54,IF(U24=MOVIMENTOS!$L$53,MOVIMENTOS!$L$54,IF(U24=MOVIMENTOS!$M$53,MOVIMENTOS!$M$54,0)))))))))))))</f>
        <v>0</v>
      </c>
      <c r="V25" s="33">
        <f>IF(V24=MOVIMENTOS!$A$53,MOVIMENTOS!$A$54,IF(V24=MOVIMENTOS!$B$53,MOVIMENTOS!$B$54,IF(V24=MOVIMENTOS!$C$53,MOVIMENTOS!$C$54,IF(V24=MOVIMENTOS!$D$53,MOVIMENTOS!$D$54,IF(V24=MOVIMENTOS!$E$53,MOVIMENTOS!$E$54,IF(V24=MOVIMENTOS!$F$53,MOVIMENTOS!$F$54,IF(V24=MOVIMENTOS!$G$53,MOVIMENTOS!$G$54,IF(V24=MOVIMENTOS!$H$53,MOVIMENTOS!$H$54,IF(V24=MOVIMENTOS!$I$53,MOVIMENTOS!$I$54,IF(V24=MOVIMENTOS!$J$53,MOVIMENTOS!$J$54,IF(V24=MOVIMENTOS!$K$53,MOVIMENTOS!$K$54,IF(V24=MOVIMENTOS!$L$53,MOVIMENTOS!$L$54,IF(V24=MOVIMENTOS!$M$53,MOVIMENTOS!$M$54,0)))))))))))))</f>
        <v>0</v>
      </c>
      <c r="W25" s="89">
        <f>IF(W24=MOVIMENTOS!$A$53,MOVIMENTOS!$A$54,IF(W24=MOVIMENTOS!$B$53,MOVIMENTOS!$B$54,IF(W24=MOVIMENTOS!$C$53,MOVIMENTOS!$C$54,IF(W24=MOVIMENTOS!$D$53,MOVIMENTOS!$D$54,IF(W24=MOVIMENTOS!$E$53,MOVIMENTOS!$E$54,IF(W24=MOVIMENTOS!$F$53,MOVIMENTOS!$F$54,IF(W24=MOVIMENTOS!$G$53,MOVIMENTOS!$G$54,IF(W24=MOVIMENTOS!$H$53,MOVIMENTOS!$H$54,IF(W24=MOVIMENTOS!$I$53,MOVIMENTOS!$I$54,IF(W24=MOVIMENTOS!$J$53,MOVIMENTOS!$J$54,IF(W24=MOVIMENTOS!$K$53,MOVIMENTOS!$K$54,IF(W24=MOVIMENTOS!$L$53,MOVIMENTOS!$L$54,IF(W24=MOVIMENTOS!$M$53,MOVIMENTOS!$M$54,0)))))))))))))</f>
        <v>0</v>
      </c>
      <c r="X25" s="70">
        <f>O25+W25+SUM(F28:V28)</f>
        <v>0</v>
      </c>
      <c r="Y25" s="126"/>
      <c r="Z25" s="68"/>
      <c r="AA25" s="60"/>
      <c r="AB25" s="61">
        <f>IF(B23="HYBRID",HLOOKUP(G24,MOVIMENTOS!$A$38:$AQ$39,2,0),0)</f>
        <v>0</v>
      </c>
      <c r="AC25" s="61">
        <f>IF(B23="HYBRID",HLOOKUP(H24,MOVIMENTOS!$A$38:$AQ$39,2,0),0)</f>
        <v>0</v>
      </c>
      <c r="AD25" s="61">
        <f>IF(B23="HYBRID",HLOOKUP(I24,MOVIMENTOS!$A$38:$AQ$39,2,0),0)</f>
        <v>0</v>
      </c>
      <c r="AE25" s="61">
        <f>IF(B23="HYBRID",HLOOKUP(J24,MOVIMENTOS!$A$38:$AQ$39,2,0),0)</f>
        <v>0</v>
      </c>
      <c r="AF25" s="61">
        <f>IF(B23="HYBRID",HLOOKUP(K24,MOVIMENTOS!$A$38:$AQ$39,2,0),0)</f>
        <v>0</v>
      </c>
      <c r="AG25" s="61">
        <f>IF(B23="HYBRID",HLOOKUP(L24,MOVIMENTOS!$A$38:$AQ$39,2,0),0)</f>
        <v>0</v>
      </c>
      <c r="AH25" s="61">
        <f>IF(B23="HYBRID",HLOOKUP(M24,MOVIMENTOS!$A$38:$AQ$39,2,0),0)</f>
        <v>0</v>
      </c>
      <c r="AI25" s="61">
        <f>IF(B23="HYBRID",HLOOKUP(N24,MOVIMENTOS!$A$38:$AQ$39,2,0),0)</f>
        <v>0</v>
      </c>
      <c r="AJ25" s="62">
        <f>IF(B23="TRE",HLOOKUP(G24,MOVIMENTOS!$A$57:$K$60,VLOOKUP($C$4,MOVIMENTOS!$A$63:$B$65,2,0),TRUE),0)</f>
        <v>0</v>
      </c>
      <c r="AK25" s="62">
        <f>IF(B23="TRE",HLOOKUP(H24,MOVIMENTOS!$A$57:$K$60,VLOOKUP($C$4,MOVIMENTOS!$A$63:$B$65,2,0),TRUE),0)</f>
        <v>0</v>
      </c>
      <c r="AL25" s="62">
        <f>IF(B23="TRE",HLOOKUP(I24,MOVIMENTOS!$A$57:$K$60,VLOOKUP($C$4,MOVIMENTOS!$A$63:$B$65,2,0),TRUE),0)</f>
        <v>0</v>
      </c>
      <c r="AM25" s="62">
        <f>IF(B23="TRE",HLOOKUP(J24,MOVIMENTOS!$A$57:$K$60,VLOOKUP($C$4,MOVIMENTOS!$A$63:$B$65,2,0),TRUE),0)</f>
        <v>0</v>
      </c>
      <c r="AN25" s="62">
        <f>IF(B23="TRE",HLOOKUP(M24,MOVIMENTOS!$A$57:$K$60,VLOOKUP($C$4,MOVIMENTOS!$A$63:$B$65,2,0),TRUE),0)</f>
        <v>0</v>
      </c>
      <c r="AO25" s="62">
        <f>IF(B23="TRE",HLOOKUP(N24,MOVIMENTOS!$A$57:$K$60,VLOOKUP($C$4,MOVIMENTOS!$A$63:$B$65,2,0),TRUE),0)</f>
        <v>0</v>
      </c>
      <c r="AP25" s="62">
        <f>IF(C23="TRE",HLOOKUP(P24,MOVIMENTOS!$A$57:$K$60,VLOOKUP($C$4,MOVIMENTOS!$A$63:$B$65,2,0),TRUE),0)</f>
        <v>0</v>
      </c>
      <c r="AQ25" s="62">
        <f>IF(D23="TRE",HLOOKUP(Q24,MOVIMENTOS!$A$57:$K$60,VLOOKUP($C$4,MOVIMENTOS!$A$63:$B$65,2,0),TRUE),0)</f>
        <v>0</v>
      </c>
      <c r="AR25" s="71" t="s">
        <v>1622</v>
      </c>
      <c r="AS25" s="60"/>
      <c r="AT25" s="60"/>
      <c r="AU25" s="60"/>
      <c r="AV25" s="60"/>
      <c r="AW25" s="60"/>
      <c r="AX25" s="60"/>
      <c r="AY25" s="60"/>
      <c r="AZ25" s="60"/>
      <c r="BA25" s="60"/>
      <c r="BB25" s="60"/>
      <c r="BC25" s="60"/>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row>
    <row r="26" spans="1:139" s="43" customFormat="1" ht="12" customHeight="1" x14ac:dyDescent="0.25">
      <c r="A26" s="146"/>
      <c r="B26" s="149"/>
      <c r="C26" s="42" t="str">
        <f>IF($C$4="Dueto","Faturização",IF($C$4="Dueto Misto","Faturização",IF($C$4="Equipa","Faturização",IF($C$4="Combinado","Faturização",""))))</f>
        <v/>
      </c>
      <c r="D26" s="101"/>
      <c r="E26" s="92" t="str">
        <f>IF(AND(C26="Faturização",B23="Hybrid"),"Faturização","")</f>
        <v/>
      </c>
      <c r="F26" s="73"/>
      <c r="G26" s="74"/>
      <c r="H26" s="75"/>
      <c r="I26" s="75"/>
      <c r="J26" s="75"/>
      <c r="K26" s="75"/>
      <c r="L26" s="75"/>
      <c r="M26" s="75"/>
      <c r="N26" s="76"/>
      <c r="O26" s="60">
        <f>(G25*G26)+(H25*H26)+(I25*I26)+(J25*J26)+(K25*K26)+(L25*L26)+(M25*M26)+(N25*N26)</f>
        <v>0</v>
      </c>
      <c r="P26" s="60"/>
      <c r="Q26" s="42"/>
      <c r="R26" s="42"/>
      <c r="S26" s="42"/>
      <c r="T26" s="42"/>
      <c r="U26" s="42"/>
      <c r="V26" s="42"/>
      <c r="W26" s="69">
        <f>(Q25*Q26)+(R25*R26)+(S25*S26)+(T25*T26)+(U25*U26)+(V25*V26)</f>
        <v>0</v>
      </c>
      <c r="X26" s="69">
        <f>O26+W26+SUM(F29:V29)</f>
        <v>0</v>
      </c>
      <c r="Y26" s="126"/>
      <c r="Z26" s="60"/>
      <c r="AA26" s="60"/>
      <c r="AB26" s="61"/>
      <c r="AC26" s="61"/>
      <c r="AD26" s="61"/>
      <c r="AE26" s="61"/>
      <c r="AF26" s="61"/>
      <c r="AG26" s="61"/>
      <c r="AH26" s="61"/>
      <c r="AI26" s="61"/>
      <c r="AJ26" s="62"/>
      <c r="AK26" s="62"/>
      <c r="AL26" s="62"/>
      <c r="AM26" s="62"/>
      <c r="AN26" s="62"/>
      <c r="AO26" s="62"/>
      <c r="AP26" s="62"/>
      <c r="AQ26" s="62"/>
      <c r="AR26" s="69" t="s">
        <v>1623</v>
      </c>
      <c r="AS26" s="60"/>
      <c r="AT26" s="60"/>
      <c r="AU26" s="60"/>
      <c r="AV26" s="60"/>
      <c r="AW26" s="60"/>
      <c r="AX26" s="60"/>
      <c r="AY26" s="60"/>
      <c r="AZ26" s="60"/>
      <c r="BA26" s="60"/>
      <c r="BB26" s="60"/>
      <c r="BC26" s="60"/>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row>
    <row r="27" spans="1:139" s="43" customFormat="1" ht="12" customHeight="1" x14ac:dyDescent="0.25">
      <c r="A27" s="146"/>
      <c r="B27" s="149"/>
      <c r="C27" s="85" t="str">
        <f>IF(AND($B23="ACROB",$C$4="EQUIPA"),"ACROB_B",IF(AND($B23="ACROB",$C$4="combinado"),"ACROB_B",""))</f>
        <v/>
      </c>
      <c r="D27" s="101"/>
      <c r="E27" s="53" t="s">
        <v>68</v>
      </c>
      <c r="F27" s="84" t="str">
        <f>IF(C28="ACROB_C","ACRO-PAIR","")</f>
        <v/>
      </c>
      <c r="G27" s="78"/>
      <c r="H27" s="48"/>
      <c r="I27" s="48"/>
      <c r="J27" s="48"/>
      <c r="K27" s="48"/>
      <c r="L27" s="48"/>
      <c r="M27" s="48"/>
      <c r="N27" s="79"/>
      <c r="O27" s="48"/>
      <c r="P27" s="48"/>
      <c r="Q27" s="80"/>
      <c r="R27" s="80"/>
      <c r="S27" s="80"/>
      <c r="T27" s="80"/>
      <c r="U27" s="80"/>
      <c r="V27" s="77"/>
      <c r="W27" s="48"/>
      <c r="X27" s="48"/>
      <c r="Y27" s="126"/>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row>
    <row r="28" spans="1:139" s="43" customFormat="1" ht="12" customHeight="1" thickBot="1" x14ac:dyDescent="0.3">
      <c r="A28" s="147"/>
      <c r="B28" s="150"/>
      <c r="C28" s="86" t="str">
        <f>IF(AND(B23="ACROB",$C$5="DUETO"),"ACROB_C","")</f>
        <v/>
      </c>
      <c r="D28" s="102"/>
      <c r="E28" s="54" t="s">
        <v>1175</v>
      </c>
      <c r="F28" s="81"/>
      <c r="G28" s="82"/>
      <c r="H28" s="49"/>
      <c r="I28" s="49"/>
      <c r="J28" s="49"/>
      <c r="K28" s="49"/>
      <c r="L28" s="49"/>
      <c r="M28" s="49"/>
      <c r="N28" s="83"/>
      <c r="O28" s="48"/>
      <c r="P28" s="48"/>
      <c r="Q28" s="49"/>
      <c r="R28" s="49"/>
      <c r="S28" s="49"/>
      <c r="T28" s="49"/>
      <c r="U28" s="49"/>
      <c r="V28" s="83"/>
      <c r="W28" s="49"/>
      <c r="X28" s="49"/>
      <c r="Y28" s="127"/>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row>
    <row r="29" spans="1:139" s="43" customFormat="1" ht="12" customHeight="1" x14ac:dyDescent="0.25">
      <c r="A29" s="145"/>
      <c r="B29" s="148"/>
      <c r="C29" s="143" t="str">
        <f>IF(B29="HYBRID",MOVIMENTOS!$A$8,IF(B29="ACROB",MOVIMENTOS!$E$8,""))</f>
        <v/>
      </c>
      <c r="D29" s="100"/>
      <c r="E29" s="93" t="s">
        <v>1636</v>
      </c>
      <c r="F29" s="95" t="str">
        <f t="shared" ref="F29" si="1">IF(B29="HYBRID",0.5,IF(B29="TRE",0,""))</f>
        <v/>
      </c>
      <c r="G29" s="38"/>
      <c r="H29" s="40"/>
      <c r="I29" s="40"/>
      <c r="J29" s="40"/>
      <c r="K29" s="40"/>
      <c r="L29" s="40"/>
      <c r="M29" s="40"/>
      <c r="N29" s="39"/>
      <c r="O29" s="67"/>
      <c r="P29" s="107" t="str">
        <f>IF(B29="HYBRID",MOVIMENTOS!$G$8,"")</f>
        <v/>
      </c>
      <c r="Q29" s="41"/>
      <c r="R29" s="40"/>
      <c r="S29" s="40"/>
      <c r="T29" s="40"/>
      <c r="U29" s="40"/>
      <c r="V29" s="39"/>
      <c r="W29" s="67"/>
      <c r="X29" s="67"/>
      <c r="Y29" s="125">
        <f t="shared" ref="Y29" si="2">IF(E32="Faturização",X32,IF(E32="",X31,0))</f>
        <v>0</v>
      </c>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row>
    <row r="30" spans="1:139" s="43" customFormat="1" ht="12" customHeight="1" x14ac:dyDescent="0.25">
      <c r="A30" s="146"/>
      <c r="B30" s="149"/>
      <c r="C30" s="144"/>
      <c r="D30" s="101"/>
      <c r="E30" s="94"/>
      <c r="F30" s="96"/>
      <c r="G30" s="44"/>
      <c r="H30" s="46"/>
      <c r="I30" s="46"/>
      <c r="J30" s="46"/>
      <c r="K30" s="46"/>
      <c r="L30" s="46"/>
      <c r="M30" s="46"/>
      <c r="N30" s="45"/>
      <c r="O30" s="33"/>
      <c r="P30" s="108"/>
      <c r="Q30" s="46"/>
      <c r="R30" s="46"/>
      <c r="S30" s="46"/>
      <c r="T30" s="46"/>
      <c r="U30" s="46"/>
      <c r="V30" s="46"/>
      <c r="W30" s="60"/>
      <c r="X30" s="60"/>
      <c r="Y30" s="126"/>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row>
    <row r="31" spans="1:139" s="43" customFormat="1" ht="12" customHeight="1" x14ac:dyDescent="0.3">
      <c r="A31" s="146"/>
      <c r="B31" s="149"/>
      <c r="C31" s="47" t="str">
        <f>IF(B29="HYBRID",MOVIMENTOS!$P$8,"")</f>
        <v/>
      </c>
      <c r="D31" s="101"/>
      <c r="E31" s="91" t="s">
        <v>1175</v>
      </c>
      <c r="F31" s="32">
        <f>IF(F30=MOVIMENTOS!$A$35,MOVIMENTOS!$A$36,IF(F30=MOVIMENTOS!$B$35,MOVIMENTOS!$B$36,IF(F30=MOVIMENTOS!$C$35,MOVIMENTOS!$C$36,IF(F30=MOVIMENTOS!$D$35,MOVIMENTOS!$D$36,IF(F30=MOVIMENTOS!$F$35,MOVIMENTOS!$F$36,IF(F30=MOVIMENTOS!$G$35,MOVIMENTOS!$G$36,IF(F30=MOVIMENTOS!$H$35,MOVIMENTOS!$H$36,0)))))))</f>
        <v>0</v>
      </c>
      <c r="G31" s="57">
        <f t="shared" ref="G31" si="3">IF(OR(IFERROR(AB31,TRUE)=TRUE,IFERROR(AJ31,TRUE)=TRUE)=TRUE,0,IF(AB31=0,AJ31,AB31))</f>
        <v>0</v>
      </c>
      <c r="H31" s="57">
        <f t="shared" ref="H31" si="4">IF(OR(IFERROR(AC31,TRUE)=TRUE,IFERROR(AK31,TRUE)=TRUE)=TRUE,0,IF(AC31=0,AK31,AC31))</f>
        <v>0</v>
      </c>
      <c r="I31" s="57">
        <f t="shared" ref="I31" si="5">IF(OR(IFERROR(AD31,TRUE)=TRUE,IFERROR(AL31,TRUE)=TRUE)=TRUE,0,IF(AD31=0,AL31,AD31))</f>
        <v>0</v>
      </c>
      <c r="J31" s="57">
        <f t="shared" ref="J31" si="6">IF(OR(IFERROR(AE31,TRUE)=TRUE,IFERROR(AM31,TRUE)=TRUE)=TRUE,0,IF(AE31=0,AM31,AE31))</f>
        <v>0</v>
      </c>
      <c r="K31" s="57">
        <f t="shared" ref="K31" si="7">IF(OR(IFERROR(AF31,TRUE)=TRUE,IFERROR(AN31,TRUE)=TRUE)=TRUE,0,IF(AF31=0,AN31,AF31))</f>
        <v>0</v>
      </c>
      <c r="L31" s="57">
        <f t="shared" ref="L31" si="8">IF(OR(IFERROR(AG31,TRUE)=TRUE,IFERROR(AO31,TRUE)=TRUE)=TRUE,0,IF(AG31=0,AO31,AG31))</f>
        <v>0</v>
      </c>
      <c r="M31" s="57">
        <f t="shared" ref="M31" si="9">IF(OR(IFERROR(AH31,TRUE)=TRUE,IFERROR(AP31,TRUE)=TRUE)=TRUE,0,IF(AH31=0,AP31,AH31))</f>
        <v>0</v>
      </c>
      <c r="N31" s="57">
        <f t="shared" ref="N31" si="10">IF(OR(IFERROR(AI31,TRUE)=TRUE,IFERROR(AQ31,TRUE)=TRUE)=TRUE,0,IF(AI31=0,AQ31,AI31))</f>
        <v>0</v>
      </c>
      <c r="O31" s="33">
        <f t="shared" ref="O31" si="11">SUM(G31:N31)</f>
        <v>0</v>
      </c>
      <c r="P31" s="33" t="str">
        <f t="shared" ref="P31" si="12">C31</f>
        <v/>
      </c>
      <c r="Q31" s="33">
        <f>IF(Q30=MOVIMENTOS!$A$53,MOVIMENTOS!$A$54,IF(Q30=MOVIMENTOS!$B$53,MOVIMENTOS!$B$54,IF(Q30=MOVIMENTOS!$C$53,MOVIMENTOS!$C$54,IF(Q30=MOVIMENTOS!$D$53,MOVIMENTOS!$D$54,IF(Q30=MOVIMENTOS!$E$53,MOVIMENTOS!$E$54,IF(Q30=MOVIMENTOS!$F$53,MOVIMENTOS!$F$54,IF(Q30=MOVIMENTOS!$G$53,MOVIMENTOS!$G$54,IF(Q30=MOVIMENTOS!$H$53,MOVIMENTOS!$H$54,IF(Q30=MOVIMENTOS!$I$53,MOVIMENTOS!$I$54,IF(Q30=MOVIMENTOS!$J$53,MOVIMENTOS!$J$54,IF(Q30=MOVIMENTOS!$K$53,MOVIMENTOS!$K$54,IF(Q30=MOVIMENTOS!$L$53,MOVIMENTOS!$L$54,IF(Q30=MOVIMENTOS!$M$53,MOVIMENTOS!$M$54,0)))))))))))))</f>
        <v>0</v>
      </c>
      <c r="R31" s="33">
        <f>IF(R30=MOVIMENTOS!$A$53,MOVIMENTOS!$A$54,IF(R30=MOVIMENTOS!$B$53,MOVIMENTOS!$B$54,IF(R30=MOVIMENTOS!$C$53,MOVIMENTOS!$C$54,IF(R30=MOVIMENTOS!$D$53,MOVIMENTOS!$D$54,IF(R30=MOVIMENTOS!$E$53,MOVIMENTOS!$E$54,IF(R30=MOVIMENTOS!$F$53,MOVIMENTOS!$F$54,IF(R30=MOVIMENTOS!$G$53,MOVIMENTOS!$G$54,IF(R30=MOVIMENTOS!$H$53,MOVIMENTOS!$H$54,IF(R30=MOVIMENTOS!$I$53,MOVIMENTOS!$I$54,IF(R30=MOVIMENTOS!$J$53,MOVIMENTOS!$J$54,IF(R30=MOVIMENTOS!$K$53,MOVIMENTOS!$K$54,IF(R30=MOVIMENTOS!$L$53,MOVIMENTOS!$L$54,IF(R30=MOVIMENTOS!$M$53,MOVIMENTOS!$M$54,0)))))))))))))</f>
        <v>0</v>
      </c>
      <c r="S31" s="33">
        <f>IF(S30=MOVIMENTOS!$A$53,MOVIMENTOS!$A$54,IF(S30=MOVIMENTOS!$B$53,MOVIMENTOS!$B$54,IF(S30=MOVIMENTOS!$C$53,MOVIMENTOS!$C$54,IF(S30=MOVIMENTOS!$D$53,MOVIMENTOS!$D$54,IF(S30=MOVIMENTOS!$E$53,MOVIMENTOS!$E$54,IF(S30=MOVIMENTOS!$F$53,MOVIMENTOS!$F$54,IF(S30=MOVIMENTOS!$G$53,MOVIMENTOS!$G$54,IF(S30=MOVIMENTOS!$H$53,MOVIMENTOS!$H$54,IF(S30=MOVIMENTOS!$I$53,MOVIMENTOS!$I$54,IF(S30=MOVIMENTOS!$J$53,MOVIMENTOS!$J$54,IF(S30=MOVIMENTOS!$K$53,MOVIMENTOS!$K$54,IF(S30=MOVIMENTOS!$L$53,MOVIMENTOS!$L$54,IF(S30=MOVIMENTOS!$M$53,MOVIMENTOS!$M$54,0)))))))))))))</f>
        <v>0</v>
      </c>
      <c r="T31" s="33">
        <f>IF(T30=MOVIMENTOS!$A$53,MOVIMENTOS!$A$54,IF(T30=MOVIMENTOS!$B$53,MOVIMENTOS!$B$54,IF(T30=MOVIMENTOS!$C$53,MOVIMENTOS!$C$54,IF(T30=MOVIMENTOS!$D$53,MOVIMENTOS!$D$54,IF(T30=MOVIMENTOS!$E$53,MOVIMENTOS!$E$54,IF(T30=MOVIMENTOS!$F$53,MOVIMENTOS!$F$54,IF(T30=MOVIMENTOS!$G$53,MOVIMENTOS!$G$54,IF(T30=MOVIMENTOS!$H$53,MOVIMENTOS!$H$54,IF(T30=MOVIMENTOS!$I$53,MOVIMENTOS!$I$54,IF(T30=MOVIMENTOS!$J$53,MOVIMENTOS!$J$54,IF(T30=MOVIMENTOS!$K$53,MOVIMENTOS!$K$54,IF(T30=MOVIMENTOS!$L$53,MOVIMENTOS!$L$54,IF(T30=MOVIMENTOS!$M$53,MOVIMENTOS!$M$54,0)))))))))))))</f>
        <v>0</v>
      </c>
      <c r="U31" s="33">
        <f>IF(U30=MOVIMENTOS!$A$53,MOVIMENTOS!$A$54,IF(U30=MOVIMENTOS!$B$53,MOVIMENTOS!$B$54,IF(U30=MOVIMENTOS!$C$53,MOVIMENTOS!$C$54,IF(U30=MOVIMENTOS!$D$53,MOVIMENTOS!$D$54,IF(U30=MOVIMENTOS!$E$53,MOVIMENTOS!$E$54,IF(U30=MOVIMENTOS!$F$53,MOVIMENTOS!$F$54,IF(U30=MOVIMENTOS!$G$53,MOVIMENTOS!$G$54,IF(U30=MOVIMENTOS!$H$53,MOVIMENTOS!$H$54,IF(U30=MOVIMENTOS!$I$53,MOVIMENTOS!$I$54,IF(U30=MOVIMENTOS!$J$53,MOVIMENTOS!$J$54,IF(U30=MOVIMENTOS!$K$53,MOVIMENTOS!$K$54,IF(U30=MOVIMENTOS!$L$53,MOVIMENTOS!$L$54,IF(U30=MOVIMENTOS!$M$53,MOVIMENTOS!$M$54,0)))))))))))))</f>
        <v>0</v>
      </c>
      <c r="V31" s="33">
        <f>IF(V30=MOVIMENTOS!$A$53,MOVIMENTOS!$A$54,IF(V30=MOVIMENTOS!$B$53,MOVIMENTOS!$B$54,IF(V30=MOVIMENTOS!$C$53,MOVIMENTOS!$C$54,IF(V30=MOVIMENTOS!$D$53,MOVIMENTOS!$D$54,IF(V30=MOVIMENTOS!$E$53,MOVIMENTOS!$E$54,IF(V30=MOVIMENTOS!$F$53,MOVIMENTOS!$F$54,IF(V30=MOVIMENTOS!$G$53,MOVIMENTOS!$G$54,IF(V30=MOVIMENTOS!$H$53,MOVIMENTOS!$H$54,IF(V30=MOVIMENTOS!$I$53,MOVIMENTOS!$I$54,IF(V30=MOVIMENTOS!$J$53,MOVIMENTOS!$J$54,IF(V30=MOVIMENTOS!$K$53,MOVIMENTOS!$K$54,IF(V30=MOVIMENTOS!$L$53,MOVIMENTOS!$L$54,IF(V30=MOVIMENTOS!$M$53,MOVIMENTOS!$M$54,0)))))))))))))</f>
        <v>0</v>
      </c>
      <c r="W31" s="89">
        <f>IF(W30=MOVIMENTOS!$A$53,MOVIMENTOS!$A$54,IF(W30=MOVIMENTOS!$B$53,MOVIMENTOS!$B$54,IF(W30=MOVIMENTOS!$C$53,MOVIMENTOS!$C$54,IF(W30=MOVIMENTOS!$D$53,MOVIMENTOS!$D$54,IF(W30=MOVIMENTOS!$E$53,MOVIMENTOS!$E$54,IF(W30=MOVIMENTOS!$F$53,MOVIMENTOS!$F$54,IF(W30=MOVIMENTOS!$G$53,MOVIMENTOS!$G$54,IF(W30=MOVIMENTOS!$H$53,MOVIMENTOS!$H$54,IF(W30=MOVIMENTOS!$I$53,MOVIMENTOS!$I$54,IF(W30=MOVIMENTOS!$J$53,MOVIMENTOS!$J$54,IF(W30=MOVIMENTOS!$K$53,MOVIMENTOS!$K$54,IF(W30=MOVIMENTOS!$L$53,MOVIMENTOS!$L$54,IF(W30=MOVIMENTOS!$M$53,MOVIMENTOS!$M$54,0)))))))))))))</f>
        <v>0</v>
      </c>
      <c r="X31" s="70">
        <f t="shared" ref="X31:X32" si="13">O31+W31+SUM(F34:V34)</f>
        <v>0</v>
      </c>
      <c r="Y31" s="126"/>
      <c r="Z31" s="68"/>
      <c r="AA31" s="60"/>
      <c r="AB31" s="61">
        <f>IF(B29="HYBRID",HLOOKUP(G30,MOVIMENTOS!$A$38:$AQ$39,2,0),0)</f>
        <v>0</v>
      </c>
      <c r="AC31" s="61">
        <f>IF(B29="HYBRID",HLOOKUP(H30,MOVIMENTOS!$A$38:$AQ$39,2,0),0)</f>
        <v>0</v>
      </c>
      <c r="AD31" s="61">
        <f>IF(B29="HYBRID",HLOOKUP(I30,MOVIMENTOS!$A$38:$AQ$39,2,0),0)</f>
        <v>0</v>
      </c>
      <c r="AE31" s="61">
        <f>IF(B29="HYBRID",HLOOKUP(J30,MOVIMENTOS!$A$38:$AQ$39,2,0),0)</f>
        <v>0</v>
      </c>
      <c r="AF31" s="61">
        <f>IF(B29="HYBRID",HLOOKUP(K30,MOVIMENTOS!$A$38:$AQ$39,2,0),0)</f>
        <v>0</v>
      </c>
      <c r="AG31" s="61">
        <f>IF(B29="HYBRID",HLOOKUP(L30,MOVIMENTOS!$A$38:$AQ$39,2,0),0)</f>
        <v>0</v>
      </c>
      <c r="AH31" s="61">
        <f>IF(B29="HYBRID",HLOOKUP(M30,MOVIMENTOS!$A$38:$AQ$39,2,0),0)</f>
        <v>0</v>
      </c>
      <c r="AI31" s="61">
        <f>IF(B29="HYBRID",HLOOKUP(N30,MOVIMENTOS!$A$38:$AQ$39,2,0),0)</f>
        <v>0</v>
      </c>
      <c r="AJ31" s="62">
        <f>IF(B29="TRE",HLOOKUP(G30,MOVIMENTOS!$A$57:$K$60,VLOOKUP($C$4,MOVIMENTOS!$A$63:$B$65,2,0),TRUE),0)</f>
        <v>0</v>
      </c>
      <c r="AK31" s="62">
        <f>IF(B29="TRE",HLOOKUP(H30,MOVIMENTOS!$A$57:$K$60,VLOOKUP($C$4,MOVIMENTOS!$A$63:$B$65,2,0),TRUE),0)</f>
        <v>0</v>
      </c>
      <c r="AL31" s="62">
        <f>IF(B29="TRE",HLOOKUP(I30,MOVIMENTOS!$A$57:$K$60,VLOOKUP($C$4,MOVIMENTOS!$A$63:$B$65,2,0),TRUE),0)</f>
        <v>0</v>
      </c>
      <c r="AM31" s="62">
        <f>IF(B29="TRE",HLOOKUP(J30,MOVIMENTOS!$A$57:$K$60,VLOOKUP($C$4,MOVIMENTOS!$A$63:$B$65,2,0),TRUE),0)</f>
        <v>0</v>
      </c>
      <c r="AN31" s="62">
        <f>IF(B29="TRE",HLOOKUP(M30,MOVIMENTOS!$A$57:$K$60,VLOOKUP($C$4,MOVIMENTOS!$A$63:$B$65,2,0),TRUE),0)</f>
        <v>0</v>
      </c>
      <c r="AO31" s="62">
        <f>IF(B29="TRE",HLOOKUP(N30,MOVIMENTOS!$A$57:$K$60,VLOOKUP($C$4,MOVIMENTOS!$A$63:$B$65,2,0),TRUE),0)</f>
        <v>0</v>
      </c>
      <c r="AP31" s="62">
        <f>IF(C29="TRE",HLOOKUP(P30,MOVIMENTOS!$A$57:$K$60,VLOOKUP($C$4,MOVIMENTOS!$A$63:$B$65,2,0),TRUE),0)</f>
        <v>0</v>
      </c>
      <c r="AQ31" s="62">
        <f>IF(D29="TRE",HLOOKUP(Q30,MOVIMENTOS!$A$57:$K$60,VLOOKUP($C$4,MOVIMENTOS!$A$63:$B$65,2,0),TRUE),0)</f>
        <v>0</v>
      </c>
      <c r="AR31" s="71" t="s">
        <v>1622</v>
      </c>
      <c r="AS31" s="60"/>
      <c r="AT31" s="60"/>
      <c r="AU31" s="60"/>
      <c r="AV31" s="60"/>
      <c r="AW31" s="60"/>
      <c r="AX31" s="60"/>
      <c r="AY31" s="60"/>
      <c r="AZ31" s="60"/>
      <c r="BA31" s="60"/>
      <c r="BB31" s="60"/>
      <c r="BC31" s="60"/>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row>
    <row r="32" spans="1:139" s="43" customFormat="1" ht="12" customHeight="1" x14ac:dyDescent="0.25">
      <c r="A32" s="146"/>
      <c r="B32" s="149"/>
      <c r="C32" s="42" t="str">
        <f t="shared" ref="C32" si="14">IF($C$4="Dueto","Faturização",IF($C$4="Dueto Misto","Faturização",IF($C$4="Equipa","Faturização",IF($C$4="Combinado","Faturização",""))))</f>
        <v/>
      </c>
      <c r="D32" s="101"/>
      <c r="E32" s="92" t="str">
        <f t="shared" ref="E32" si="15">IF(AND(C32="Faturização",B29="Hybrid"),"Faturização","")</f>
        <v/>
      </c>
      <c r="F32" s="73"/>
      <c r="G32" s="74"/>
      <c r="H32" s="75"/>
      <c r="I32" s="75"/>
      <c r="J32" s="75"/>
      <c r="K32" s="75"/>
      <c r="L32" s="75"/>
      <c r="M32" s="75"/>
      <c r="N32" s="76"/>
      <c r="O32" s="60">
        <f t="shared" ref="O32" si="16">(G31*G32)+(H31*H32)+(I31*I32)+(J31*J32)+(K31*K32)+(L31*L32)+(M31*M32)+(N31*N32)</f>
        <v>0</v>
      </c>
      <c r="P32" s="60"/>
      <c r="Q32" s="42"/>
      <c r="R32" s="42"/>
      <c r="S32" s="42"/>
      <c r="T32" s="42"/>
      <c r="U32" s="42"/>
      <c r="V32" s="42"/>
      <c r="W32" s="69">
        <f t="shared" ref="W32" si="17">(Q31*Q32)+(R31*R32)+(S31*S32)+(T31*T32)+(U31*U32)+(V31*V32)</f>
        <v>0</v>
      </c>
      <c r="X32" s="69">
        <f t="shared" si="13"/>
        <v>0</v>
      </c>
      <c r="Y32" s="126"/>
      <c r="Z32" s="60"/>
      <c r="AA32" s="60"/>
      <c r="AB32" s="61"/>
      <c r="AC32" s="61"/>
      <c r="AD32" s="61"/>
      <c r="AE32" s="61"/>
      <c r="AF32" s="61"/>
      <c r="AG32" s="61"/>
      <c r="AH32" s="61"/>
      <c r="AI32" s="61"/>
      <c r="AJ32" s="62"/>
      <c r="AK32" s="62"/>
      <c r="AL32" s="62"/>
      <c r="AM32" s="62"/>
      <c r="AN32" s="62"/>
      <c r="AO32" s="62"/>
      <c r="AP32" s="62"/>
      <c r="AQ32" s="62"/>
      <c r="AR32" s="69" t="s">
        <v>1623</v>
      </c>
      <c r="AS32" s="60"/>
      <c r="AT32" s="60"/>
      <c r="AU32" s="60"/>
      <c r="AV32" s="60"/>
      <c r="AW32" s="60"/>
      <c r="AX32" s="60"/>
      <c r="AY32" s="60"/>
      <c r="AZ32" s="60"/>
      <c r="BA32" s="60"/>
      <c r="BB32" s="60"/>
      <c r="BC32" s="60"/>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row>
    <row r="33" spans="1:139" s="43" customFormat="1" ht="12" customHeight="1" x14ac:dyDescent="0.25">
      <c r="A33" s="146"/>
      <c r="B33" s="149"/>
      <c r="C33" s="85" t="str">
        <f t="shared" ref="C33" si="18">IF(AND($B29="ACROB",$C$4="EQUIPA"),"ACROB_B",IF(AND($B29="ACROB",$C$4="combinado"),"ACROB_B",""))</f>
        <v/>
      </c>
      <c r="D33" s="101"/>
      <c r="E33" s="53" t="s">
        <v>68</v>
      </c>
      <c r="F33" s="84" t="str">
        <f t="shared" ref="F33" si="19">IF(C34="ACROB_C","ACRO-PAIR","")</f>
        <v/>
      </c>
      <c r="G33" s="78"/>
      <c r="H33" s="48"/>
      <c r="I33" s="48"/>
      <c r="J33" s="48"/>
      <c r="K33" s="48"/>
      <c r="L33" s="48"/>
      <c r="M33" s="48"/>
      <c r="N33" s="79"/>
      <c r="O33" s="48"/>
      <c r="P33" s="48"/>
      <c r="Q33" s="80"/>
      <c r="R33" s="80"/>
      <c r="S33" s="80"/>
      <c r="T33" s="80"/>
      <c r="U33" s="80"/>
      <c r="V33" s="77"/>
      <c r="W33" s="48"/>
      <c r="X33" s="48"/>
      <c r="Y33" s="126"/>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row>
    <row r="34" spans="1:139" s="43" customFormat="1" ht="12" customHeight="1" thickBot="1" x14ac:dyDescent="0.3">
      <c r="A34" s="147"/>
      <c r="B34" s="150"/>
      <c r="C34" s="86" t="str">
        <f t="shared" ref="C34" si="20">IF(AND(B29="ACROB",$C$5="DUETO"),"ACROB_C","")</f>
        <v/>
      </c>
      <c r="D34" s="102"/>
      <c r="E34" s="54" t="s">
        <v>1175</v>
      </c>
      <c r="F34" s="81"/>
      <c r="G34" s="82"/>
      <c r="H34" s="49"/>
      <c r="I34" s="49"/>
      <c r="J34" s="49"/>
      <c r="K34" s="49"/>
      <c r="L34" s="49"/>
      <c r="M34" s="49"/>
      <c r="N34" s="83"/>
      <c r="O34" s="48"/>
      <c r="P34" s="48"/>
      <c r="Q34" s="49"/>
      <c r="R34" s="49"/>
      <c r="S34" s="49"/>
      <c r="T34" s="49"/>
      <c r="U34" s="49"/>
      <c r="V34" s="83"/>
      <c r="W34" s="49"/>
      <c r="X34" s="49"/>
      <c r="Y34" s="127"/>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row>
    <row r="35" spans="1:139" s="43" customFormat="1" ht="12" customHeight="1" x14ac:dyDescent="0.25">
      <c r="A35" s="145"/>
      <c r="B35" s="148"/>
      <c r="C35" s="143" t="str">
        <f>IF(B35="HYBRID",MOVIMENTOS!$A$8,IF(B35="ACROB",MOVIMENTOS!$E$8,""))</f>
        <v/>
      </c>
      <c r="D35" s="100"/>
      <c r="E35" s="93" t="s">
        <v>1636</v>
      </c>
      <c r="F35" s="95" t="str">
        <f t="shared" ref="F35" si="21">IF(B35="HYBRID",0.5,IF(B35="TRE",0,""))</f>
        <v/>
      </c>
      <c r="G35" s="38"/>
      <c r="H35" s="40"/>
      <c r="I35" s="40"/>
      <c r="J35" s="40"/>
      <c r="K35" s="40"/>
      <c r="L35" s="40"/>
      <c r="M35" s="40"/>
      <c r="N35" s="39"/>
      <c r="O35" s="67"/>
      <c r="P35" s="107" t="str">
        <f>IF(B35="HYBRID",MOVIMENTOS!$G$8,"")</f>
        <v/>
      </c>
      <c r="Q35" s="41"/>
      <c r="R35" s="40"/>
      <c r="S35" s="40"/>
      <c r="T35" s="40"/>
      <c r="U35" s="40"/>
      <c r="V35" s="39"/>
      <c r="W35" s="67"/>
      <c r="X35" s="67"/>
      <c r="Y35" s="125">
        <f t="shared" ref="Y35" si="22">IF(E38="Faturização",X38,IF(E38="",X37,0))</f>
        <v>0</v>
      </c>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row>
    <row r="36" spans="1:139" s="43" customFormat="1" ht="12" customHeight="1" x14ac:dyDescent="0.25">
      <c r="A36" s="146"/>
      <c r="B36" s="149"/>
      <c r="C36" s="144"/>
      <c r="D36" s="101"/>
      <c r="E36" s="94"/>
      <c r="F36" s="96"/>
      <c r="G36" s="44"/>
      <c r="H36" s="46"/>
      <c r="I36" s="46"/>
      <c r="J36" s="46"/>
      <c r="K36" s="46"/>
      <c r="L36" s="46"/>
      <c r="M36" s="46"/>
      <c r="N36" s="45"/>
      <c r="O36" s="33"/>
      <c r="P36" s="108"/>
      <c r="Q36" s="46"/>
      <c r="R36" s="46"/>
      <c r="S36" s="46"/>
      <c r="T36" s="46"/>
      <c r="U36" s="46"/>
      <c r="V36" s="46"/>
      <c r="W36" s="60"/>
      <c r="X36" s="60"/>
      <c r="Y36" s="126"/>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row>
    <row r="37" spans="1:139" s="43" customFormat="1" ht="12" customHeight="1" x14ac:dyDescent="0.3">
      <c r="A37" s="146"/>
      <c r="B37" s="149"/>
      <c r="C37" s="47" t="str">
        <f>IF(B35="HYBRID",MOVIMENTOS!$P$8,"")</f>
        <v/>
      </c>
      <c r="D37" s="101"/>
      <c r="E37" s="91" t="s">
        <v>1175</v>
      </c>
      <c r="F37" s="32">
        <f>IF(F36=MOVIMENTOS!$A$35,MOVIMENTOS!$A$36,IF(F36=MOVIMENTOS!$B$35,MOVIMENTOS!$B$36,IF(F36=MOVIMENTOS!$C$35,MOVIMENTOS!$C$36,IF(F36=MOVIMENTOS!$D$35,MOVIMENTOS!$D$36,IF(F36=MOVIMENTOS!$F$35,MOVIMENTOS!$F$36,IF(F36=MOVIMENTOS!$G$35,MOVIMENTOS!$G$36,IF(F36=MOVIMENTOS!$H$35,MOVIMENTOS!$H$36,0)))))))</f>
        <v>0</v>
      </c>
      <c r="G37" s="57">
        <f t="shared" ref="G37" si="23">IF(OR(IFERROR(AB37,TRUE)=TRUE,IFERROR(AJ37,TRUE)=TRUE)=TRUE,0,IF(AB37=0,AJ37,AB37))</f>
        <v>0</v>
      </c>
      <c r="H37" s="57">
        <f t="shared" ref="H37" si="24">IF(OR(IFERROR(AC37,TRUE)=TRUE,IFERROR(AK37,TRUE)=TRUE)=TRUE,0,IF(AC37=0,AK37,AC37))</f>
        <v>0</v>
      </c>
      <c r="I37" s="57">
        <f t="shared" ref="I37" si="25">IF(OR(IFERROR(AD37,TRUE)=TRUE,IFERROR(AL37,TRUE)=TRUE)=TRUE,0,IF(AD37=0,AL37,AD37))</f>
        <v>0</v>
      </c>
      <c r="J37" s="57">
        <f t="shared" ref="J37" si="26">IF(OR(IFERROR(AE37,TRUE)=TRUE,IFERROR(AM37,TRUE)=TRUE)=TRUE,0,IF(AE37=0,AM37,AE37))</f>
        <v>0</v>
      </c>
      <c r="K37" s="57">
        <f t="shared" ref="K37" si="27">IF(OR(IFERROR(AF37,TRUE)=TRUE,IFERROR(AN37,TRUE)=TRUE)=TRUE,0,IF(AF37=0,AN37,AF37))</f>
        <v>0</v>
      </c>
      <c r="L37" s="57">
        <f t="shared" ref="L37" si="28">IF(OR(IFERROR(AG37,TRUE)=TRUE,IFERROR(AO37,TRUE)=TRUE)=TRUE,0,IF(AG37=0,AO37,AG37))</f>
        <v>0</v>
      </c>
      <c r="M37" s="57">
        <f t="shared" ref="M37" si="29">IF(OR(IFERROR(AH37,TRUE)=TRUE,IFERROR(AP37,TRUE)=TRUE)=TRUE,0,IF(AH37=0,AP37,AH37))</f>
        <v>0</v>
      </c>
      <c r="N37" s="57">
        <f t="shared" ref="N37" si="30">IF(OR(IFERROR(AI37,TRUE)=TRUE,IFERROR(AQ37,TRUE)=TRUE)=TRUE,0,IF(AI37=0,AQ37,AI37))</f>
        <v>0</v>
      </c>
      <c r="O37" s="33">
        <f t="shared" ref="O37" si="31">SUM(G37:N37)</f>
        <v>0</v>
      </c>
      <c r="P37" s="33" t="str">
        <f t="shared" ref="P37" si="32">C37</f>
        <v/>
      </c>
      <c r="Q37" s="33">
        <f>IF(Q36=MOVIMENTOS!$A$53,MOVIMENTOS!$A$54,IF(Q36=MOVIMENTOS!$B$53,MOVIMENTOS!$B$54,IF(Q36=MOVIMENTOS!$C$53,MOVIMENTOS!$C$54,IF(Q36=MOVIMENTOS!$D$53,MOVIMENTOS!$D$54,IF(Q36=MOVIMENTOS!$E$53,MOVIMENTOS!$E$54,IF(Q36=MOVIMENTOS!$F$53,MOVIMENTOS!$F$54,IF(Q36=MOVIMENTOS!$G$53,MOVIMENTOS!$G$54,IF(Q36=MOVIMENTOS!$H$53,MOVIMENTOS!$H$54,IF(Q36=MOVIMENTOS!$I$53,MOVIMENTOS!$I$54,IF(Q36=MOVIMENTOS!$J$53,MOVIMENTOS!$J$54,IF(Q36=MOVIMENTOS!$K$53,MOVIMENTOS!$K$54,IF(Q36=MOVIMENTOS!$L$53,MOVIMENTOS!$L$54,IF(Q36=MOVIMENTOS!$M$53,MOVIMENTOS!$M$54,0)))))))))))))</f>
        <v>0</v>
      </c>
      <c r="R37" s="33">
        <f>IF(R36=MOVIMENTOS!$A$53,MOVIMENTOS!$A$54,IF(R36=MOVIMENTOS!$B$53,MOVIMENTOS!$B$54,IF(R36=MOVIMENTOS!$C$53,MOVIMENTOS!$C$54,IF(R36=MOVIMENTOS!$D$53,MOVIMENTOS!$D$54,IF(R36=MOVIMENTOS!$E$53,MOVIMENTOS!$E$54,IF(R36=MOVIMENTOS!$F$53,MOVIMENTOS!$F$54,IF(R36=MOVIMENTOS!$G$53,MOVIMENTOS!$G$54,IF(R36=MOVIMENTOS!$H$53,MOVIMENTOS!$H$54,IF(R36=MOVIMENTOS!$I$53,MOVIMENTOS!$I$54,IF(R36=MOVIMENTOS!$J$53,MOVIMENTOS!$J$54,IF(R36=MOVIMENTOS!$K$53,MOVIMENTOS!$K$54,IF(R36=MOVIMENTOS!$L$53,MOVIMENTOS!$L$54,IF(R36=MOVIMENTOS!$M$53,MOVIMENTOS!$M$54,0)))))))))))))</f>
        <v>0</v>
      </c>
      <c r="S37" s="33">
        <f>IF(S36=MOVIMENTOS!$A$53,MOVIMENTOS!$A$54,IF(S36=MOVIMENTOS!$B$53,MOVIMENTOS!$B$54,IF(S36=MOVIMENTOS!$C$53,MOVIMENTOS!$C$54,IF(S36=MOVIMENTOS!$D$53,MOVIMENTOS!$D$54,IF(S36=MOVIMENTOS!$E$53,MOVIMENTOS!$E$54,IF(S36=MOVIMENTOS!$F$53,MOVIMENTOS!$F$54,IF(S36=MOVIMENTOS!$G$53,MOVIMENTOS!$G$54,IF(S36=MOVIMENTOS!$H$53,MOVIMENTOS!$H$54,IF(S36=MOVIMENTOS!$I$53,MOVIMENTOS!$I$54,IF(S36=MOVIMENTOS!$J$53,MOVIMENTOS!$J$54,IF(S36=MOVIMENTOS!$K$53,MOVIMENTOS!$K$54,IF(S36=MOVIMENTOS!$L$53,MOVIMENTOS!$L$54,IF(S36=MOVIMENTOS!$M$53,MOVIMENTOS!$M$54,0)))))))))))))</f>
        <v>0</v>
      </c>
      <c r="T37" s="33">
        <f>IF(T36=MOVIMENTOS!$A$53,MOVIMENTOS!$A$54,IF(T36=MOVIMENTOS!$B$53,MOVIMENTOS!$B$54,IF(T36=MOVIMENTOS!$C$53,MOVIMENTOS!$C$54,IF(T36=MOVIMENTOS!$D$53,MOVIMENTOS!$D$54,IF(T36=MOVIMENTOS!$E$53,MOVIMENTOS!$E$54,IF(T36=MOVIMENTOS!$F$53,MOVIMENTOS!$F$54,IF(T36=MOVIMENTOS!$G$53,MOVIMENTOS!$G$54,IF(T36=MOVIMENTOS!$H$53,MOVIMENTOS!$H$54,IF(T36=MOVIMENTOS!$I$53,MOVIMENTOS!$I$54,IF(T36=MOVIMENTOS!$J$53,MOVIMENTOS!$J$54,IF(T36=MOVIMENTOS!$K$53,MOVIMENTOS!$K$54,IF(T36=MOVIMENTOS!$L$53,MOVIMENTOS!$L$54,IF(T36=MOVIMENTOS!$M$53,MOVIMENTOS!$M$54,0)))))))))))))</f>
        <v>0</v>
      </c>
      <c r="U37" s="33">
        <f>IF(U36=MOVIMENTOS!$A$53,MOVIMENTOS!$A$54,IF(U36=MOVIMENTOS!$B$53,MOVIMENTOS!$B$54,IF(U36=MOVIMENTOS!$C$53,MOVIMENTOS!$C$54,IF(U36=MOVIMENTOS!$D$53,MOVIMENTOS!$D$54,IF(U36=MOVIMENTOS!$E$53,MOVIMENTOS!$E$54,IF(U36=MOVIMENTOS!$F$53,MOVIMENTOS!$F$54,IF(U36=MOVIMENTOS!$G$53,MOVIMENTOS!$G$54,IF(U36=MOVIMENTOS!$H$53,MOVIMENTOS!$H$54,IF(U36=MOVIMENTOS!$I$53,MOVIMENTOS!$I$54,IF(U36=MOVIMENTOS!$J$53,MOVIMENTOS!$J$54,IF(U36=MOVIMENTOS!$K$53,MOVIMENTOS!$K$54,IF(U36=MOVIMENTOS!$L$53,MOVIMENTOS!$L$54,IF(U36=MOVIMENTOS!$M$53,MOVIMENTOS!$M$54,0)))))))))))))</f>
        <v>0</v>
      </c>
      <c r="V37" s="33">
        <f>IF(V36=MOVIMENTOS!$A$53,MOVIMENTOS!$A$54,IF(V36=MOVIMENTOS!$B$53,MOVIMENTOS!$B$54,IF(V36=MOVIMENTOS!$C$53,MOVIMENTOS!$C$54,IF(V36=MOVIMENTOS!$D$53,MOVIMENTOS!$D$54,IF(V36=MOVIMENTOS!$E$53,MOVIMENTOS!$E$54,IF(V36=MOVIMENTOS!$F$53,MOVIMENTOS!$F$54,IF(V36=MOVIMENTOS!$G$53,MOVIMENTOS!$G$54,IF(V36=MOVIMENTOS!$H$53,MOVIMENTOS!$H$54,IF(V36=MOVIMENTOS!$I$53,MOVIMENTOS!$I$54,IF(V36=MOVIMENTOS!$J$53,MOVIMENTOS!$J$54,IF(V36=MOVIMENTOS!$K$53,MOVIMENTOS!$K$54,IF(V36=MOVIMENTOS!$L$53,MOVIMENTOS!$L$54,IF(V36=MOVIMENTOS!$M$53,MOVIMENTOS!$M$54,0)))))))))))))</f>
        <v>0</v>
      </c>
      <c r="W37" s="89">
        <f>IF(W36=MOVIMENTOS!$A$53,MOVIMENTOS!$A$54,IF(W36=MOVIMENTOS!$B$53,MOVIMENTOS!$B$54,IF(W36=MOVIMENTOS!$C$53,MOVIMENTOS!$C$54,IF(W36=MOVIMENTOS!$D$53,MOVIMENTOS!$D$54,IF(W36=MOVIMENTOS!$E$53,MOVIMENTOS!$E$54,IF(W36=MOVIMENTOS!$F$53,MOVIMENTOS!$F$54,IF(W36=MOVIMENTOS!$G$53,MOVIMENTOS!$G$54,IF(W36=MOVIMENTOS!$H$53,MOVIMENTOS!$H$54,IF(W36=MOVIMENTOS!$I$53,MOVIMENTOS!$I$54,IF(W36=MOVIMENTOS!$J$53,MOVIMENTOS!$J$54,IF(W36=MOVIMENTOS!$K$53,MOVIMENTOS!$K$54,IF(W36=MOVIMENTOS!$L$53,MOVIMENTOS!$L$54,IF(W36=MOVIMENTOS!$M$53,MOVIMENTOS!$M$54,0)))))))))))))</f>
        <v>0</v>
      </c>
      <c r="X37" s="70">
        <f t="shared" ref="X37:X38" si="33">O37+W37+SUM(F40:V40)</f>
        <v>0</v>
      </c>
      <c r="Y37" s="126"/>
      <c r="Z37" s="68"/>
      <c r="AA37" s="60"/>
      <c r="AB37" s="61">
        <f>IF(B35="HYBRID",HLOOKUP(G36,MOVIMENTOS!$A$38:$AQ$39,2,0),0)</f>
        <v>0</v>
      </c>
      <c r="AC37" s="61">
        <f>IF(B35="HYBRID",HLOOKUP(H36,MOVIMENTOS!$A$38:$AQ$39,2,0),0)</f>
        <v>0</v>
      </c>
      <c r="AD37" s="61">
        <f>IF(B35="HYBRID",HLOOKUP(I36,MOVIMENTOS!$A$38:$AQ$39,2,0),0)</f>
        <v>0</v>
      </c>
      <c r="AE37" s="61">
        <f>IF(B35="HYBRID",HLOOKUP(J36,MOVIMENTOS!$A$38:$AQ$39,2,0),0)</f>
        <v>0</v>
      </c>
      <c r="AF37" s="61">
        <f>IF(B35="HYBRID",HLOOKUP(K36,MOVIMENTOS!$A$38:$AQ$39,2,0),0)</f>
        <v>0</v>
      </c>
      <c r="AG37" s="61">
        <f>IF(B35="HYBRID",HLOOKUP(L36,MOVIMENTOS!$A$38:$AQ$39,2,0),0)</f>
        <v>0</v>
      </c>
      <c r="AH37" s="61">
        <f>IF(B35="HYBRID",HLOOKUP(M36,MOVIMENTOS!$A$38:$AQ$39,2,0),0)</f>
        <v>0</v>
      </c>
      <c r="AI37" s="61">
        <f>IF(B35="HYBRID",HLOOKUP(N36,MOVIMENTOS!$A$38:$AQ$39,2,0),0)</f>
        <v>0</v>
      </c>
      <c r="AJ37" s="62">
        <f>IF(B35="TRE",HLOOKUP(G36,MOVIMENTOS!$A$57:$K$60,VLOOKUP($C$4,MOVIMENTOS!$A$63:$B$65,2,0),TRUE),0)</f>
        <v>0</v>
      </c>
      <c r="AK37" s="62">
        <f>IF(B35="TRE",HLOOKUP(H36,MOVIMENTOS!$A$57:$K$60,VLOOKUP($C$4,MOVIMENTOS!$A$63:$B$65,2,0),TRUE),0)</f>
        <v>0</v>
      </c>
      <c r="AL37" s="62">
        <f>IF(B35="TRE",HLOOKUP(I36,MOVIMENTOS!$A$57:$K$60,VLOOKUP($C$4,MOVIMENTOS!$A$63:$B$65,2,0),TRUE),0)</f>
        <v>0</v>
      </c>
      <c r="AM37" s="62">
        <f>IF(B35="TRE",HLOOKUP(J36,MOVIMENTOS!$A$57:$K$60,VLOOKUP($C$4,MOVIMENTOS!$A$63:$B$65,2,0),TRUE),0)</f>
        <v>0</v>
      </c>
      <c r="AN37" s="62">
        <f>IF(B35="TRE",HLOOKUP(M36,MOVIMENTOS!$A$57:$K$60,VLOOKUP($C$4,MOVIMENTOS!$A$63:$B$65,2,0),TRUE),0)</f>
        <v>0</v>
      </c>
      <c r="AO37" s="62">
        <f>IF(B35="TRE",HLOOKUP(N36,MOVIMENTOS!$A$57:$K$60,VLOOKUP($C$4,MOVIMENTOS!$A$63:$B$65,2,0),TRUE),0)</f>
        <v>0</v>
      </c>
      <c r="AP37" s="62">
        <f>IF(C35="TRE",HLOOKUP(P36,MOVIMENTOS!$A$57:$K$60,VLOOKUP($C$4,MOVIMENTOS!$A$63:$B$65,2,0),TRUE),0)</f>
        <v>0</v>
      </c>
      <c r="AQ37" s="62">
        <f>IF(D35="TRE",HLOOKUP(Q36,MOVIMENTOS!$A$57:$K$60,VLOOKUP($C$4,MOVIMENTOS!$A$63:$B$65,2,0),TRUE),0)</f>
        <v>0</v>
      </c>
      <c r="AR37" s="71" t="s">
        <v>1622</v>
      </c>
      <c r="AS37" s="60"/>
      <c r="AT37" s="60"/>
      <c r="AU37" s="60"/>
      <c r="AV37" s="60"/>
      <c r="AW37" s="60"/>
      <c r="AX37" s="60"/>
      <c r="AY37" s="60"/>
      <c r="AZ37" s="60"/>
      <c r="BA37" s="60"/>
      <c r="BB37" s="60"/>
      <c r="BC37" s="60"/>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row>
    <row r="38" spans="1:139" s="43" customFormat="1" ht="12" customHeight="1" x14ac:dyDescent="0.25">
      <c r="A38" s="146"/>
      <c r="B38" s="149"/>
      <c r="C38" s="42" t="str">
        <f t="shared" ref="C38" si="34">IF($C$4="Dueto","Faturização",IF($C$4="Dueto Misto","Faturização",IF($C$4="Equipa","Faturização",IF($C$4="Combinado","Faturização",""))))</f>
        <v/>
      </c>
      <c r="D38" s="101"/>
      <c r="E38" s="92" t="str">
        <f t="shared" ref="E38" si="35">IF(AND(C38="Faturização",B35="Hybrid"),"Faturização","")</f>
        <v/>
      </c>
      <c r="F38" s="73"/>
      <c r="G38" s="74"/>
      <c r="H38" s="75"/>
      <c r="I38" s="75"/>
      <c r="J38" s="75"/>
      <c r="K38" s="75"/>
      <c r="L38" s="75"/>
      <c r="M38" s="75"/>
      <c r="N38" s="76"/>
      <c r="O38" s="60">
        <f t="shared" ref="O38" si="36">(G37*G38)+(H37*H38)+(I37*I38)+(J37*J38)+(K37*K38)+(L37*L38)+(M37*M38)+(N37*N38)</f>
        <v>0</v>
      </c>
      <c r="P38" s="60"/>
      <c r="Q38" s="42"/>
      <c r="R38" s="42"/>
      <c r="S38" s="42"/>
      <c r="T38" s="42"/>
      <c r="U38" s="42"/>
      <c r="V38" s="42"/>
      <c r="W38" s="69">
        <f t="shared" ref="W38" si="37">(Q37*Q38)+(R37*R38)+(S37*S38)+(T37*T38)+(U37*U38)+(V37*V38)</f>
        <v>0</v>
      </c>
      <c r="X38" s="69">
        <f t="shared" si="33"/>
        <v>0</v>
      </c>
      <c r="Y38" s="126"/>
      <c r="Z38" s="60"/>
      <c r="AA38" s="60"/>
      <c r="AB38" s="61"/>
      <c r="AC38" s="61"/>
      <c r="AD38" s="61"/>
      <c r="AE38" s="61"/>
      <c r="AF38" s="61"/>
      <c r="AG38" s="61"/>
      <c r="AH38" s="61"/>
      <c r="AI38" s="61"/>
      <c r="AJ38" s="62"/>
      <c r="AK38" s="62"/>
      <c r="AL38" s="62"/>
      <c r="AM38" s="62"/>
      <c r="AN38" s="62"/>
      <c r="AO38" s="62"/>
      <c r="AP38" s="62"/>
      <c r="AQ38" s="62"/>
      <c r="AR38" s="69" t="s">
        <v>1623</v>
      </c>
      <c r="AS38" s="60"/>
      <c r="AT38" s="60"/>
      <c r="AU38" s="60"/>
      <c r="AV38" s="60"/>
      <c r="AW38" s="60"/>
      <c r="AX38" s="60"/>
      <c r="AY38" s="60"/>
      <c r="AZ38" s="60"/>
      <c r="BA38" s="60"/>
      <c r="BB38" s="60"/>
      <c r="BC38" s="60"/>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row>
    <row r="39" spans="1:139" s="43" customFormat="1" ht="12" customHeight="1" x14ac:dyDescent="0.25">
      <c r="A39" s="146"/>
      <c r="B39" s="149"/>
      <c r="C39" s="85" t="str">
        <f t="shared" ref="C39" si="38">IF(AND($B35="ACROB",$C$4="EQUIPA"),"ACROB_B",IF(AND($B35="ACROB",$C$4="combinado"),"ACROB_B",""))</f>
        <v/>
      </c>
      <c r="D39" s="101"/>
      <c r="E39" s="53" t="s">
        <v>68</v>
      </c>
      <c r="F39" s="84" t="str">
        <f t="shared" ref="F39" si="39">IF(C40="ACROB_C","ACRO-PAIR","")</f>
        <v/>
      </c>
      <c r="G39" s="78"/>
      <c r="H39" s="48"/>
      <c r="I39" s="48"/>
      <c r="J39" s="48"/>
      <c r="K39" s="48"/>
      <c r="L39" s="48"/>
      <c r="M39" s="48"/>
      <c r="N39" s="79"/>
      <c r="O39" s="48"/>
      <c r="P39" s="48"/>
      <c r="Q39" s="80"/>
      <c r="R39" s="80"/>
      <c r="S39" s="80"/>
      <c r="T39" s="80"/>
      <c r="U39" s="80"/>
      <c r="V39" s="77"/>
      <c r="W39" s="48"/>
      <c r="X39" s="48"/>
      <c r="Y39" s="126"/>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row>
    <row r="40" spans="1:139" s="43" customFormat="1" ht="12" customHeight="1" thickBot="1" x14ac:dyDescent="0.3">
      <c r="A40" s="147"/>
      <c r="B40" s="150"/>
      <c r="C40" s="86" t="str">
        <f t="shared" ref="C40" si="40">IF(AND(B35="ACROB",$C$5="DUETO"),"ACROB_C","")</f>
        <v/>
      </c>
      <c r="D40" s="102"/>
      <c r="E40" s="54" t="s">
        <v>1175</v>
      </c>
      <c r="F40" s="81"/>
      <c r="G40" s="82"/>
      <c r="H40" s="49"/>
      <c r="I40" s="49"/>
      <c r="J40" s="49"/>
      <c r="K40" s="49"/>
      <c r="L40" s="49"/>
      <c r="M40" s="49"/>
      <c r="N40" s="83"/>
      <c r="O40" s="48"/>
      <c r="P40" s="48"/>
      <c r="Q40" s="49"/>
      <c r="R40" s="49"/>
      <c r="S40" s="49"/>
      <c r="T40" s="49"/>
      <c r="U40" s="49"/>
      <c r="V40" s="83"/>
      <c r="W40" s="49"/>
      <c r="X40" s="49"/>
      <c r="Y40" s="127"/>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row>
    <row r="41" spans="1:139" s="43" customFormat="1" ht="12" customHeight="1" x14ac:dyDescent="0.25">
      <c r="A41" s="145"/>
      <c r="B41" s="148"/>
      <c r="C41" s="143" t="str">
        <f>IF(B41="HYBRID",MOVIMENTOS!$A$8,IF(B41="ACROB",MOVIMENTOS!$E$8,""))</f>
        <v/>
      </c>
      <c r="D41" s="100"/>
      <c r="E41" s="93" t="s">
        <v>1636</v>
      </c>
      <c r="F41" s="95" t="str">
        <f t="shared" ref="F41" si="41">IF(B41="HYBRID",0.5,IF(B41="TRE",0,""))</f>
        <v/>
      </c>
      <c r="G41" s="38"/>
      <c r="H41" s="40"/>
      <c r="I41" s="40"/>
      <c r="J41" s="40"/>
      <c r="K41" s="40"/>
      <c r="L41" s="40"/>
      <c r="M41" s="40"/>
      <c r="N41" s="39"/>
      <c r="O41" s="67"/>
      <c r="P41" s="107" t="str">
        <f>IF(B41="HYBRID",MOVIMENTOS!$G$8,"")</f>
        <v/>
      </c>
      <c r="Q41" s="41"/>
      <c r="R41" s="40"/>
      <c r="S41" s="40"/>
      <c r="T41" s="40"/>
      <c r="U41" s="40"/>
      <c r="V41" s="39"/>
      <c r="W41" s="67"/>
      <c r="X41" s="67"/>
      <c r="Y41" s="125">
        <f t="shared" ref="Y41" si="42">IF(E44="Faturização",X44,IF(E44="",X43,0))</f>
        <v>0</v>
      </c>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row>
    <row r="42" spans="1:139" s="43" customFormat="1" ht="12" customHeight="1" x14ac:dyDescent="0.25">
      <c r="A42" s="146"/>
      <c r="B42" s="149"/>
      <c r="C42" s="144"/>
      <c r="D42" s="101"/>
      <c r="E42" s="94"/>
      <c r="F42" s="96"/>
      <c r="G42" s="44"/>
      <c r="H42" s="46"/>
      <c r="I42" s="46"/>
      <c r="J42" s="46"/>
      <c r="K42" s="46"/>
      <c r="L42" s="46"/>
      <c r="M42" s="46"/>
      <c r="N42" s="45"/>
      <c r="O42" s="33"/>
      <c r="P42" s="108"/>
      <c r="Q42" s="46"/>
      <c r="R42" s="46"/>
      <c r="S42" s="46"/>
      <c r="T42" s="46"/>
      <c r="U42" s="46"/>
      <c r="V42" s="46"/>
      <c r="W42" s="60"/>
      <c r="X42" s="60"/>
      <c r="Y42" s="126"/>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row>
    <row r="43" spans="1:139" s="43" customFormat="1" ht="12" customHeight="1" x14ac:dyDescent="0.3">
      <c r="A43" s="146"/>
      <c r="B43" s="149"/>
      <c r="C43" s="47" t="str">
        <f>IF(B41="HYBRID",MOVIMENTOS!$P$8,"")</f>
        <v/>
      </c>
      <c r="D43" s="101"/>
      <c r="E43" s="91" t="s">
        <v>1175</v>
      </c>
      <c r="F43" s="32">
        <f>IF(F42=MOVIMENTOS!$A$35,MOVIMENTOS!$A$36,IF(F42=MOVIMENTOS!$B$35,MOVIMENTOS!$B$36,IF(F42=MOVIMENTOS!$C$35,MOVIMENTOS!$C$36,IF(F42=MOVIMENTOS!$D$35,MOVIMENTOS!$D$36,IF(F42=MOVIMENTOS!$F$35,MOVIMENTOS!$F$36,IF(F42=MOVIMENTOS!$G$35,MOVIMENTOS!$G$36,IF(F42=MOVIMENTOS!$H$35,MOVIMENTOS!$H$36,0)))))))</f>
        <v>0</v>
      </c>
      <c r="G43" s="57">
        <f t="shared" ref="G43" si="43">IF(OR(IFERROR(AB43,TRUE)=TRUE,IFERROR(AJ43,TRUE)=TRUE)=TRUE,0,IF(AB43=0,AJ43,AB43))</f>
        <v>0</v>
      </c>
      <c r="H43" s="57">
        <f t="shared" ref="H43" si="44">IF(OR(IFERROR(AC43,TRUE)=TRUE,IFERROR(AK43,TRUE)=TRUE)=TRUE,0,IF(AC43=0,AK43,AC43))</f>
        <v>0</v>
      </c>
      <c r="I43" s="57">
        <f t="shared" ref="I43" si="45">IF(OR(IFERROR(AD43,TRUE)=TRUE,IFERROR(AL43,TRUE)=TRUE)=TRUE,0,IF(AD43=0,AL43,AD43))</f>
        <v>0</v>
      </c>
      <c r="J43" s="57">
        <f t="shared" ref="J43" si="46">IF(OR(IFERROR(AE43,TRUE)=TRUE,IFERROR(AM43,TRUE)=TRUE)=TRUE,0,IF(AE43=0,AM43,AE43))</f>
        <v>0</v>
      </c>
      <c r="K43" s="57">
        <f t="shared" ref="K43" si="47">IF(OR(IFERROR(AF43,TRUE)=TRUE,IFERROR(AN43,TRUE)=TRUE)=TRUE,0,IF(AF43=0,AN43,AF43))</f>
        <v>0</v>
      </c>
      <c r="L43" s="57">
        <f t="shared" ref="L43" si="48">IF(OR(IFERROR(AG43,TRUE)=TRUE,IFERROR(AO43,TRUE)=TRUE)=TRUE,0,IF(AG43=0,AO43,AG43))</f>
        <v>0</v>
      </c>
      <c r="M43" s="57">
        <f t="shared" ref="M43" si="49">IF(OR(IFERROR(AH43,TRUE)=TRUE,IFERROR(AP43,TRUE)=TRUE)=TRUE,0,IF(AH43=0,AP43,AH43))</f>
        <v>0</v>
      </c>
      <c r="N43" s="57">
        <f t="shared" ref="N43" si="50">IF(OR(IFERROR(AI43,TRUE)=TRUE,IFERROR(AQ43,TRUE)=TRUE)=TRUE,0,IF(AI43=0,AQ43,AI43))</f>
        <v>0</v>
      </c>
      <c r="O43" s="33">
        <f t="shared" ref="O43" si="51">SUM(G43:N43)</f>
        <v>0</v>
      </c>
      <c r="P43" s="33" t="str">
        <f t="shared" ref="P43" si="52">C43</f>
        <v/>
      </c>
      <c r="Q43" s="33">
        <f>IF(Q42=MOVIMENTOS!$A$53,MOVIMENTOS!$A$54,IF(Q42=MOVIMENTOS!$B$53,MOVIMENTOS!$B$54,IF(Q42=MOVIMENTOS!$C$53,MOVIMENTOS!$C$54,IF(Q42=MOVIMENTOS!$D$53,MOVIMENTOS!$D$54,IF(Q42=MOVIMENTOS!$E$53,MOVIMENTOS!$E$54,IF(Q42=MOVIMENTOS!$F$53,MOVIMENTOS!$F$54,IF(Q42=MOVIMENTOS!$G$53,MOVIMENTOS!$G$54,IF(Q42=MOVIMENTOS!$H$53,MOVIMENTOS!$H$54,IF(Q42=MOVIMENTOS!$I$53,MOVIMENTOS!$I$54,IF(Q42=MOVIMENTOS!$J$53,MOVIMENTOS!$J$54,IF(Q42=MOVIMENTOS!$K$53,MOVIMENTOS!$K$54,IF(Q42=MOVIMENTOS!$L$53,MOVIMENTOS!$L$54,IF(Q42=MOVIMENTOS!$M$53,MOVIMENTOS!$M$54,0)))))))))))))</f>
        <v>0</v>
      </c>
      <c r="R43" s="33">
        <f>IF(R42=MOVIMENTOS!$A$53,MOVIMENTOS!$A$54,IF(R42=MOVIMENTOS!$B$53,MOVIMENTOS!$B$54,IF(R42=MOVIMENTOS!$C$53,MOVIMENTOS!$C$54,IF(R42=MOVIMENTOS!$D$53,MOVIMENTOS!$D$54,IF(R42=MOVIMENTOS!$E$53,MOVIMENTOS!$E$54,IF(R42=MOVIMENTOS!$F$53,MOVIMENTOS!$F$54,IF(R42=MOVIMENTOS!$G$53,MOVIMENTOS!$G$54,IF(R42=MOVIMENTOS!$H$53,MOVIMENTOS!$H$54,IF(R42=MOVIMENTOS!$I$53,MOVIMENTOS!$I$54,IF(R42=MOVIMENTOS!$J$53,MOVIMENTOS!$J$54,IF(R42=MOVIMENTOS!$K$53,MOVIMENTOS!$K$54,IF(R42=MOVIMENTOS!$L$53,MOVIMENTOS!$L$54,IF(R42=MOVIMENTOS!$M$53,MOVIMENTOS!$M$54,0)))))))))))))</f>
        <v>0</v>
      </c>
      <c r="S43" s="33">
        <f>IF(S42=MOVIMENTOS!$A$53,MOVIMENTOS!$A$54,IF(S42=MOVIMENTOS!$B$53,MOVIMENTOS!$B$54,IF(S42=MOVIMENTOS!$C$53,MOVIMENTOS!$C$54,IF(S42=MOVIMENTOS!$D$53,MOVIMENTOS!$D$54,IF(S42=MOVIMENTOS!$E$53,MOVIMENTOS!$E$54,IF(S42=MOVIMENTOS!$F$53,MOVIMENTOS!$F$54,IF(S42=MOVIMENTOS!$G$53,MOVIMENTOS!$G$54,IF(S42=MOVIMENTOS!$H$53,MOVIMENTOS!$H$54,IF(S42=MOVIMENTOS!$I$53,MOVIMENTOS!$I$54,IF(S42=MOVIMENTOS!$J$53,MOVIMENTOS!$J$54,IF(S42=MOVIMENTOS!$K$53,MOVIMENTOS!$K$54,IF(S42=MOVIMENTOS!$L$53,MOVIMENTOS!$L$54,IF(S42=MOVIMENTOS!$M$53,MOVIMENTOS!$M$54,0)))))))))))))</f>
        <v>0</v>
      </c>
      <c r="T43" s="33">
        <f>IF(T42=MOVIMENTOS!$A$53,MOVIMENTOS!$A$54,IF(T42=MOVIMENTOS!$B$53,MOVIMENTOS!$B$54,IF(T42=MOVIMENTOS!$C$53,MOVIMENTOS!$C$54,IF(T42=MOVIMENTOS!$D$53,MOVIMENTOS!$D$54,IF(T42=MOVIMENTOS!$E$53,MOVIMENTOS!$E$54,IF(T42=MOVIMENTOS!$F$53,MOVIMENTOS!$F$54,IF(T42=MOVIMENTOS!$G$53,MOVIMENTOS!$G$54,IF(T42=MOVIMENTOS!$H$53,MOVIMENTOS!$H$54,IF(T42=MOVIMENTOS!$I$53,MOVIMENTOS!$I$54,IF(T42=MOVIMENTOS!$J$53,MOVIMENTOS!$J$54,IF(T42=MOVIMENTOS!$K$53,MOVIMENTOS!$K$54,IF(T42=MOVIMENTOS!$L$53,MOVIMENTOS!$L$54,IF(T42=MOVIMENTOS!$M$53,MOVIMENTOS!$M$54,0)))))))))))))</f>
        <v>0</v>
      </c>
      <c r="U43" s="33">
        <f>IF(U42=MOVIMENTOS!$A$53,MOVIMENTOS!$A$54,IF(U42=MOVIMENTOS!$B$53,MOVIMENTOS!$B$54,IF(U42=MOVIMENTOS!$C$53,MOVIMENTOS!$C$54,IF(U42=MOVIMENTOS!$D$53,MOVIMENTOS!$D$54,IF(U42=MOVIMENTOS!$E$53,MOVIMENTOS!$E$54,IF(U42=MOVIMENTOS!$F$53,MOVIMENTOS!$F$54,IF(U42=MOVIMENTOS!$G$53,MOVIMENTOS!$G$54,IF(U42=MOVIMENTOS!$H$53,MOVIMENTOS!$H$54,IF(U42=MOVIMENTOS!$I$53,MOVIMENTOS!$I$54,IF(U42=MOVIMENTOS!$J$53,MOVIMENTOS!$J$54,IF(U42=MOVIMENTOS!$K$53,MOVIMENTOS!$K$54,IF(U42=MOVIMENTOS!$L$53,MOVIMENTOS!$L$54,IF(U42=MOVIMENTOS!$M$53,MOVIMENTOS!$M$54,0)))))))))))))</f>
        <v>0</v>
      </c>
      <c r="V43" s="33">
        <f>IF(V42=MOVIMENTOS!$A$53,MOVIMENTOS!$A$54,IF(V42=MOVIMENTOS!$B$53,MOVIMENTOS!$B$54,IF(V42=MOVIMENTOS!$C$53,MOVIMENTOS!$C$54,IF(V42=MOVIMENTOS!$D$53,MOVIMENTOS!$D$54,IF(V42=MOVIMENTOS!$E$53,MOVIMENTOS!$E$54,IF(V42=MOVIMENTOS!$F$53,MOVIMENTOS!$F$54,IF(V42=MOVIMENTOS!$G$53,MOVIMENTOS!$G$54,IF(V42=MOVIMENTOS!$H$53,MOVIMENTOS!$H$54,IF(V42=MOVIMENTOS!$I$53,MOVIMENTOS!$I$54,IF(V42=MOVIMENTOS!$J$53,MOVIMENTOS!$J$54,IF(V42=MOVIMENTOS!$K$53,MOVIMENTOS!$K$54,IF(V42=MOVIMENTOS!$L$53,MOVIMENTOS!$L$54,IF(V42=MOVIMENTOS!$M$53,MOVIMENTOS!$M$54,0)))))))))))))</f>
        <v>0</v>
      </c>
      <c r="W43" s="89">
        <f>IF(W42=MOVIMENTOS!$A$53,MOVIMENTOS!$A$54,IF(W42=MOVIMENTOS!$B$53,MOVIMENTOS!$B$54,IF(W42=MOVIMENTOS!$C$53,MOVIMENTOS!$C$54,IF(W42=MOVIMENTOS!$D$53,MOVIMENTOS!$D$54,IF(W42=MOVIMENTOS!$E$53,MOVIMENTOS!$E$54,IF(W42=MOVIMENTOS!$F$53,MOVIMENTOS!$F$54,IF(W42=MOVIMENTOS!$G$53,MOVIMENTOS!$G$54,IF(W42=MOVIMENTOS!$H$53,MOVIMENTOS!$H$54,IF(W42=MOVIMENTOS!$I$53,MOVIMENTOS!$I$54,IF(W42=MOVIMENTOS!$J$53,MOVIMENTOS!$J$54,IF(W42=MOVIMENTOS!$K$53,MOVIMENTOS!$K$54,IF(W42=MOVIMENTOS!$L$53,MOVIMENTOS!$L$54,IF(W42=MOVIMENTOS!$M$53,MOVIMENTOS!$M$54,0)))))))))))))</f>
        <v>0</v>
      </c>
      <c r="X43" s="70">
        <f t="shared" ref="X43:X44" si="53">O43+W43+SUM(F46:V46)</f>
        <v>0</v>
      </c>
      <c r="Y43" s="126"/>
      <c r="Z43" s="68"/>
      <c r="AA43" s="60"/>
      <c r="AB43" s="61">
        <f>IF(B41="HYBRID",HLOOKUP(G42,MOVIMENTOS!$A$38:$AQ$39,2,0),0)</f>
        <v>0</v>
      </c>
      <c r="AC43" s="61">
        <f>IF(B41="HYBRID",HLOOKUP(H42,MOVIMENTOS!$A$38:$AQ$39,2,0),0)</f>
        <v>0</v>
      </c>
      <c r="AD43" s="61">
        <f>IF(B41="HYBRID",HLOOKUP(I42,MOVIMENTOS!$A$38:$AQ$39,2,0),0)</f>
        <v>0</v>
      </c>
      <c r="AE43" s="61">
        <f>IF(B41="HYBRID",HLOOKUP(J42,MOVIMENTOS!$A$38:$AQ$39,2,0),0)</f>
        <v>0</v>
      </c>
      <c r="AF43" s="61">
        <f>IF(B41="HYBRID",HLOOKUP(K42,MOVIMENTOS!$A$38:$AQ$39,2,0),0)</f>
        <v>0</v>
      </c>
      <c r="AG43" s="61">
        <f>IF(B41="HYBRID",HLOOKUP(L42,MOVIMENTOS!$A$38:$AQ$39,2,0),0)</f>
        <v>0</v>
      </c>
      <c r="AH43" s="61">
        <f>IF(B41="HYBRID",HLOOKUP(M42,MOVIMENTOS!$A$38:$AQ$39,2,0),0)</f>
        <v>0</v>
      </c>
      <c r="AI43" s="61">
        <f>IF(B41="HYBRID",HLOOKUP(N42,MOVIMENTOS!$A$38:$AQ$39,2,0),0)</f>
        <v>0</v>
      </c>
      <c r="AJ43" s="62">
        <f>IF(B41="TRE",HLOOKUP(G42,MOVIMENTOS!$A$57:$K$60,VLOOKUP($C$4,MOVIMENTOS!$A$63:$B$65,2,0),TRUE),0)</f>
        <v>0</v>
      </c>
      <c r="AK43" s="62">
        <f>IF(B41="TRE",HLOOKUP(H42,MOVIMENTOS!$A$57:$K$60,VLOOKUP($C$4,MOVIMENTOS!$A$63:$B$65,2,0),TRUE),0)</f>
        <v>0</v>
      </c>
      <c r="AL43" s="62">
        <f>IF(B41="TRE",HLOOKUP(I42,MOVIMENTOS!$A$57:$K$60,VLOOKUP($C$4,MOVIMENTOS!$A$63:$B$65,2,0),TRUE),0)</f>
        <v>0</v>
      </c>
      <c r="AM43" s="62">
        <f>IF(B41="TRE",HLOOKUP(J42,MOVIMENTOS!$A$57:$K$60,VLOOKUP($C$4,MOVIMENTOS!$A$63:$B$65,2,0),TRUE),0)</f>
        <v>0</v>
      </c>
      <c r="AN43" s="62">
        <f>IF(B41="TRE",HLOOKUP(M42,MOVIMENTOS!$A$57:$K$60,VLOOKUP($C$4,MOVIMENTOS!$A$63:$B$65,2,0),TRUE),0)</f>
        <v>0</v>
      </c>
      <c r="AO43" s="62">
        <f>IF(B41="TRE",HLOOKUP(N42,MOVIMENTOS!$A$57:$K$60,VLOOKUP($C$4,MOVIMENTOS!$A$63:$B$65,2,0),TRUE),0)</f>
        <v>0</v>
      </c>
      <c r="AP43" s="62">
        <f>IF(C41="TRE",HLOOKUP(P42,MOVIMENTOS!$A$57:$K$60,VLOOKUP($C$4,MOVIMENTOS!$A$63:$B$65,2,0),TRUE),0)</f>
        <v>0</v>
      </c>
      <c r="AQ43" s="62">
        <f>IF(D41="TRE",HLOOKUP(Q42,MOVIMENTOS!$A$57:$K$60,VLOOKUP($C$4,MOVIMENTOS!$A$63:$B$65,2,0),TRUE),0)</f>
        <v>0</v>
      </c>
      <c r="AR43" s="71" t="s">
        <v>1622</v>
      </c>
      <c r="AS43" s="60"/>
      <c r="AT43" s="60"/>
      <c r="AU43" s="60"/>
      <c r="AV43" s="60"/>
      <c r="AW43" s="60"/>
      <c r="AX43" s="60"/>
      <c r="AY43" s="60"/>
      <c r="AZ43" s="60"/>
      <c r="BA43" s="60"/>
      <c r="BB43" s="60"/>
      <c r="BC43" s="60"/>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row>
    <row r="44" spans="1:139" s="43" customFormat="1" ht="12" customHeight="1" x14ac:dyDescent="0.25">
      <c r="A44" s="146"/>
      <c r="B44" s="149"/>
      <c r="C44" s="42" t="str">
        <f t="shared" ref="C44" si="54">IF($C$4="Dueto","Faturização",IF($C$4="Dueto Misto","Faturização",IF($C$4="Equipa","Faturização",IF($C$4="Combinado","Faturização",""))))</f>
        <v/>
      </c>
      <c r="D44" s="101"/>
      <c r="E44" s="92" t="str">
        <f t="shared" ref="E44" si="55">IF(AND(C44="Faturização",B41="Hybrid"),"Faturização","")</f>
        <v/>
      </c>
      <c r="F44" s="73"/>
      <c r="G44" s="74"/>
      <c r="H44" s="75"/>
      <c r="I44" s="75"/>
      <c r="J44" s="75"/>
      <c r="K44" s="75"/>
      <c r="L44" s="75"/>
      <c r="M44" s="75"/>
      <c r="N44" s="76"/>
      <c r="O44" s="60">
        <f t="shared" ref="O44" si="56">(G43*G44)+(H43*H44)+(I43*I44)+(J43*J44)+(K43*K44)+(L43*L44)+(M43*M44)+(N43*N44)</f>
        <v>0</v>
      </c>
      <c r="P44" s="60"/>
      <c r="Q44" s="42"/>
      <c r="R44" s="42"/>
      <c r="S44" s="42"/>
      <c r="T44" s="42"/>
      <c r="U44" s="42"/>
      <c r="V44" s="42"/>
      <c r="W44" s="69">
        <f t="shared" ref="W44" si="57">(Q43*Q44)+(R43*R44)+(S43*S44)+(T43*T44)+(U43*U44)+(V43*V44)</f>
        <v>0</v>
      </c>
      <c r="X44" s="69">
        <f t="shared" si="53"/>
        <v>0</v>
      </c>
      <c r="Y44" s="126"/>
      <c r="Z44" s="60"/>
      <c r="AA44" s="60"/>
      <c r="AB44" s="61"/>
      <c r="AC44" s="61"/>
      <c r="AD44" s="61"/>
      <c r="AE44" s="61"/>
      <c r="AF44" s="61"/>
      <c r="AG44" s="61"/>
      <c r="AH44" s="61"/>
      <c r="AI44" s="61"/>
      <c r="AJ44" s="62"/>
      <c r="AK44" s="62"/>
      <c r="AL44" s="62"/>
      <c r="AM44" s="62"/>
      <c r="AN44" s="62"/>
      <c r="AO44" s="62"/>
      <c r="AP44" s="62"/>
      <c r="AQ44" s="62"/>
      <c r="AR44" s="69" t="s">
        <v>1623</v>
      </c>
      <c r="AS44" s="60"/>
      <c r="AT44" s="60"/>
      <c r="AU44" s="60"/>
      <c r="AV44" s="60"/>
      <c r="AW44" s="60"/>
      <c r="AX44" s="60"/>
      <c r="AY44" s="60"/>
      <c r="AZ44" s="60"/>
      <c r="BA44" s="60"/>
      <c r="BB44" s="60"/>
      <c r="BC44" s="60"/>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row>
    <row r="45" spans="1:139" s="43" customFormat="1" ht="12" customHeight="1" x14ac:dyDescent="0.25">
      <c r="A45" s="146"/>
      <c r="B45" s="149"/>
      <c r="C45" s="85" t="str">
        <f t="shared" ref="C45" si="58">IF(AND($B41="ACROB",$C$4="EQUIPA"),"ACROB_B",IF(AND($B41="ACROB",$C$4="combinado"),"ACROB_B",""))</f>
        <v/>
      </c>
      <c r="D45" s="101"/>
      <c r="E45" s="53" t="s">
        <v>68</v>
      </c>
      <c r="F45" s="84" t="str">
        <f t="shared" ref="F45" si="59">IF(C46="ACROB_C","ACRO-PAIR","")</f>
        <v/>
      </c>
      <c r="G45" s="78"/>
      <c r="H45" s="48"/>
      <c r="I45" s="48"/>
      <c r="J45" s="48"/>
      <c r="K45" s="48"/>
      <c r="L45" s="48"/>
      <c r="M45" s="48"/>
      <c r="N45" s="79"/>
      <c r="O45" s="48"/>
      <c r="P45" s="48"/>
      <c r="Q45" s="80"/>
      <c r="R45" s="80"/>
      <c r="S45" s="80"/>
      <c r="T45" s="80"/>
      <c r="U45" s="80"/>
      <c r="V45" s="77"/>
      <c r="W45" s="48"/>
      <c r="X45" s="48"/>
      <c r="Y45" s="126"/>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row>
    <row r="46" spans="1:139" s="43" customFormat="1" ht="12" customHeight="1" thickBot="1" x14ac:dyDescent="0.3">
      <c r="A46" s="147"/>
      <c r="B46" s="150"/>
      <c r="C46" s="86" t="str">
        <f t="shared" ref="C46" si="60">IF(AND(B41="ACROB",$C$5="DUETO"),"ACROB_C","")</f>
        <v/>
      </c>
      <c r="D46" s="102"/>
      <c r="E46" s="54" t="s">
        <v>1175</v>
      </c>
      <c r="F46" s="81"/>
      <c r="G46" s="82"/>
      <c r="H46" s="49"/>
      <c r="I46" s="49"/>
      <c r="J46" s="49"/>
      <c r="K46" s="49"/>
      <c r="L46" s="49"/>
      <c r="M46" s="49"/>
      <c r="N46" s="83"/>
      <c r="O46" s="48"/>
      <c r="P46" s="48"/>
      <c r="Q46" s="49"/>
      <c r="R46" s="49"/>
      <c r="S46" s="49"/>
      <c r="T46" s="49"/>
      <c r="U46" s="49"/>
      <c r="V46" s="83"/>
      <c r="W46" s="49"/>
      <c r="X46" s="49"/>
      <c r="Y46" s="127"/>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row>
    <row r="47" spans="1:139" s="43" customFormat="1" ht="12" customHeight="1" x14ac:dyDescent="0.25">
      <c r="A47" s="145"/>
      <c r="B47" s="148"/>
      <c r="C47" s="143" t="str">
        <f>IF(B47="HYBRID",MOVIMENTOS!$A$8,IF(B47="ACROB",MOVIMENTOS!$E$8,""))</f>
        <v/>
      </c>
      <c r="D47" s="100"/>
      <c r="E47" s="93" t="s">
        <v>1636</v>
      </c>
      <c r="F47" s="95" t="str">
        <f t="shared" ref="F47" si="61">IF(B47="HYBRID",0.5,IF(B47="TRE",0,""))</f>
        <v/>
      </c>
      <c r="G47" s="38"/>
      <c r="H47" s="40"/>
      <c r="I47" s="40"/>
      <c r="J47" s="40"/>
      <c r="K47" s="40"/>
      <c r="L47" s="40"/>
      <c r="M47" s="40"/>
      <c r="N47" s="39"/>
      <c r="O47" s="67"/>
      <c r="P47" s="107" t="str">
        <f>IF(B47="HYBRID",MOVIMENTOS!$G$8,"")</f>
        <v/>
      </c>
      <c r="Q47" s="41"/>
      <c r="R47" s="40"/>
      <c r="S47" s="40"/>
      <c r="T47" s="40"/>
      <c r="U47" s="40"/>
      <c r="V47" s="39"/>
      <c r="W47" s="67"/>
      <c r="X47" s="67"/>
      <c r="Y47" s="125">
        <f t="shared" ref="Y47" si="62">IF(E50="Faturização",X50,IF(E50="",X49,0))</f>
        <v>0</v>
      </c>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row>
    <row r="48" spans="1:139" s="43" customFormat="1" ht="12" customHeight="1" x14ac:dyDescent="0.25">
      <c r="A48" s="146"/>
      <c r="B48" s="149"/>
      <c r="C48" s="144"/>
      <c r="D48" s="101"/>
      <c r="E48" s="94"/>
      <c r="F48" s="96"/>
      <c r="G48" s="44"/>
      <c r="H48" s="46"/>
      <c r="I48" s="46"/>
      <c r="J48" s="46"/>
      <c r="K48" s="46"/>
      <c r="L48" s="46"/>
      <c r="M48" s="46"/>
      <c r="N48" s="45"/>
      <c r="O48" s="33"/>
      <c r="P48" s="108"/>
      <c r="Q48" s="46"/>
      <c r="R48" s="46"/>
      <c r="S48" s="46"/>
      <c r="T48" s="46"/>
      <c r="U48" s="46"/>
      <c r="V48" s="46"/>
      <c r="W48" s="60"/>
      <c r="X48" s="60"/>
      <c r="Y48" s="126"/>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row>
    <row r="49" spans="1:139" s="43" customFormat="1" ht="12" customHeight="1" x14ac:dyDescent="0.3">
      <c r="A49" s="146"/>
      <c r="B49" s="149"/>
      <c r="C49" s="47" t="str">
        <f>IF(B47="HYBRID",MOVIMENTOS!$P$8,"")</f>
        <v/>
      </c>
      <c r="D49" s="101"/>
      <c r="E49" s="91" t="s">
        <v>1175</v>
      </c>
      <c r="F49" s="32">
        <f>IF(F48=MOVIMENTOS!$A$35,MOVIMENTOS!$A$36,IF(F48=MOVIMENTOS!$B$35,MOVIMENTOS!$B$36,IF(F48=MOVIMENTOS!$C$35,MOVIMENTOS!$C$36,IF(F48=MOVIMENTOS!$D$35,MOVIMENTOS!$D$36,IF(F48=MOVIMENTOS!$F$35,MOVIMENTOS!$F$36,IF(F48=MOVIMENTOS!$G$35,MOVIMENTOS!$G$36,IF(F48=MOVIMENTOS!$H$35,MOVIMENTOS!$H$36,0)))))))</f>
        <v>0</v>
      </c>
      <c r="G49" s="57">
        <f t="shared" ref="G49" si="63">IF(OR(IFERROR(AB49,TRUE)=TRUE,IFERROR(AJ49,TRUE)=TRUE)=TRUE,0,IF(AB49=0,AJ49,AB49))</f>
        <v>0</v>
      </c>
      <c r="H49" s="57">
        <f t="shared" ref="H49" si="64">IF(OR(IFERROR(AC49,TRUE)=TRUE,IFERROR(AK49,TRUE)=TRUE)=TRUE,0,IF(AC49=0,AK49,AC49))</f>
        <v>0</v>
      </c>
      <c r="I49" s="57">
        <f t="shared" ref="I49" si="65">IF(OR(IFERROR(AD49,TRUE)=TRUE,IFERROR(AL49,TRUE)=TRUE)=TRUE,0,IF(AD49=0,AL49,AD49))</f>
        <v>0</v>
      </c>
      <c r="J49" s="57">
        <f t="shared" ref="J49" si="66">IF(OR(IFERROR(AE49,TRUE)=TRUE,IFERROR(AM49,TRUE)=TRUE)=TRUE,0,IF(AE49=0,AM49,AE49))</f>
        <v>0</v>
      </c>
      <c r="K49" s="57">
        <f t="shared" ref="K49" si="67">IF(OR(IFERROR(AF49,TRUE)=TRUE,IFERROR(AN49,TRUE)=TRUE)=TRUE,0,IF(AF49=0,AN49,AF49))</f>
        <v>0</v>
      </c>
      <c r="L49" s="57">
        <f t="shared" ref="L49" si="68">IF(OR(IFERROR(AG49,TRUE)=TRUE,IFERROR(AO49,TRUE)=TRUE)=TRUE,0,IF(AG49=0,AO49,AG49))</f>
        <v>0</v>
      </c>
      <c r="M49" s="57">
        <f t="shared" ref="M49" si="69">IF(OR(IFERROR(AH49,TRUE)=TRUE,IFERROR(AP49,TRUE)=TRUE)=TRUE,0,IF(AH49=0,AP49,AH49))</f>
        <v>0</v>
      </c>
      <c r="N49" s="57">
        <f t="shared" ref="N49" si="70">IF(OR(IFERROR(AI49,TRUE)=TRUE,IFERROR(AQ49,TRUE)=TRUE)=TRUE,0,IF(AI49=0,AQ49,AI49))</f>
        <v>0</v>
      </c>
      <c r="O49" s="33">
        <f t="shared" ref="O49" si="71">SUM(G49:N49)</f>
        <v>0</v>
      </c>
      <c r="P49" s="33" t="str">
        <f t="shared" ref="P49" si="72">C49</f>
        <v/>
      </c>
      <c r="Q49" s="33">
        <f>IF(Q48=MOVIMENTOS!$A$53,MOVIMENTOS!$A$54,IF(Q48=MOVIMENTOS!$B$53,MOVIMENTOS!$B$54,IF(Q48=MOVIMENTOS!$C$53,MOVIMENTOS!$C$54,IF(Q48=MOVIMENTOS!$D$53,MOVIMENTOS!$D$54,IF(Q48=MOVIMENTOS!$E$53,MOVIMENTOS!$E$54,IF(Q48=MOVIMENTOS!$F$53,MOVIMENTOS!$F$54,IF(Q48=MOVIMENTOS!$G$53,MOVIMENTOS!$G$54,IF(Q48=MOVIMENTOS!$H$53,MOVIMENTOS!$H$54,IF(Q48=MOVIMENTOS!$I$53,MOVIMENTOS!$I$54,IF(Q48=MOVIMENTOS!$J$53,MOVIMENTOS!$J$54,IF(Q48=MOVIMENTOS!$K$53,MOVIMENTOS!$K$54,IF(Q48=MOVIMENTOS!$L$53,MOVIMENTOS!$L$54,IF(Q48=MOVIMENTOS!$M$53,MOVIMENTOS!$M$54,0)))))))))))))</f>
        <v>0</v>
      </c>
      <c r="R49" s="33">
        <f>IF(R48=MOVIMENTOS!$A$53,MOVIMENTOS!$A$54,IF(R48=MOVIMENTOS!$B$53,MOVIMENTOS!$B$54,IF(R48=MOVIMENTOS!$C$53,MOVIMENTOS!$C$54,IF(R48=MOVIMENTOS!$D$53,MOVIMENTOS!$D$54,IF(R48=MOVIMENTOS!$E$53,MOVIMENTOS!$E$54,IF(R48=MOVIMENTOS!$F$53,MOVIMENTOS!$F$54,IF(R48=MOVIMENTOS!$G$53,MOVIMENTOS!$G$54,IF(R48=MOVIMENTOS!$H$53,MOVIMENTOS!$H$54,IF(R48=MOVIMENTOS!$I$53,MOVIMENTOS!$I$54,IF(R48=MOVIMENTOS!$J$53,MOVIMENTOS!$J$54,IF(R48=MOVIMENTOS!$K$53,MOVIMENTOS!$K$54,IF(R48=MOVIMENTOS!$L$53,MOVIMENTOS!$L$54,IF(R48=MOVIMENTOS!$M$53,MOVIMENTOS!$M$54,0)))))))))))))</f>
        <v>0</v>
      </c>
      <c r="S49" s="33">
        <f>IF(S48=MOVIMENTOS!$A$53,MOVIMENTOS!$A$54,IF(S48=MOVIMENTOS!$B$53,MOVIMENTOS!$B$54,IF(S48=MOVIMENTOS!$C$53,MOVIMENTOS!$C$54,IF(S48=MOVIMENTOS!$D$53,MOVIMENTOS!$D$54,IF(S48=MOVIMENTOS!$E$53,MOVIMENTOS!$E$54,IF(S48=MOVIMENTOS!$F$53,MOVIMENTOS!$F$54,IF(S48=MOVIMENTOS!$G$53,MOVIMENTOS!$G$54,IF(S48=MOVIMENTOS!$H$53,MOVIMENTOS!$H$54,IF(S48=MOVIMENTOS!$I$53,MOVIMENTOS!$I$54,IF(S48=MOVIMENTOS!$J$53,MOVIMENTOS!$J$54,IF(S48=MOVIMENTOS!$K$53,MOVIMENTOS!$K$54,IF(S48=MOVIMENTOS!$L$53,MOVIMENTOS!$L$54,IF(S48=MOVIMENTOS!$M$53,MOVIMENTOS!$M$54,0)))))))))))))</f>
        <v>0</v>
      </c>
      <c r="T49" s="33">
        <f>IF(T48=MOVIMENTOS!$A$53,MOVIMENTOS!$A$54,IF(T48=MOVIMENTOS!$B$53,MOVIMENTOS!$B$54,IF(T48=MOVIMENTOS!$C$53,MOVIMENTOS!$C$54,IF(T48=MOVIMENTOS!$D$53,MOVIMENTOS!$D$54,IF(T48=MOVIMENTOS!$E$53,MOVIMENTOS!$E$54,IF(T48=MOVIMENTOS!$F$53,MOVIMENTOS!$F$54,IF(T48=MOVIMENTOS!$G$53,MOVIMENTOS!$G$54,IF(T48=MOVIMENTOS!$H$53,MOVIMENTOS!$H$54,IF(T48=MOVIMENTOS!$I$53,MOVIMENTOS!$I$54,IF(T48=MOVIMENTOS!$J$53,MOVIMENTOS!$J$54,IF(T48=MOVIMENTOS!$K$53,MOVIMENTOS!$K$54,IF(T48=MOVIMENTOS!$L$53,MOVIMENTOS!$L$54,IF(T48=MOVIMENTOS!$M$53,MOVIMENTOS!$M$54,0)))))))))))))</f>
        <v>0</v>
      </c>
      <c r="U49" s="33">
        <f>IF(U48=MOVIMENTOS!$A$53,MOVIMENTOS!$A$54,IF(U48=MOVIMENTOS!$B$53,MOVIMENTOS!$B$54,IF(U48=MOVIMENTOS!$C$53,MOVIMENTOS!$C$54,IF(U48=MOVIMENTOS!$D$53,MOVIMENTOS!$D$54,IF(U48=MOVIMENTOS!$E$53,MOVIMENTOS!$E$54,IF(U48=MOVIMENTOS!$F$53,MOVIMENTOS!$F$54,IF(U48=MOVIMENTOS!$G$53,MOVIMENTOS!$G$54,IF(U48=MOVIMENTOS!$H$53,MOVIMENTOS!$H$54,IF(U48=MOVIMENTOS!$I$53,MOVIMENTOS!$I$54,IF(U48=MOVIMENTOS!$J$53,MOVIMENTOS!$J$54,IF(U48=MOVIMENTOS!$K$53,MOVIMENTOS!$K$54,IF(U48=MOVIMENTOS!$L$53,MOVIMENTOS!$L$54,IF(U48=MOVIMENTOS!$M$53,MOVIMENTOS!$M$54,0)))))))))))))</f>
        <v>0</v>
      </c>
      <c r="V49" s="33">
        <f>IF(V48=MOVIMENTOS!$A$53,MOVIMENTOS!$A$54,IF(V48=MOVIMENTOS!$B$53,MOVIMENTOS!$B$54,IF(V48=MOVIMENTOS!$C$53,MOVIMENTOS!$C$54,IF(V48=MOVIMENTOS!$D$53,MOVIMENTOS!$D$54,IF(V48=MOVIMENTOS!$E$53,MOVIMENTOS!$E$54,IF(V48=MOVIMENTOS!$F$53,MOVIMENTOS!$F$54,IF(V48=MOVIMENTOS!$G$53,MOVIMENTOS!$G$54,IF(V48=MOVIMENTOS!$H$53,MOVIMENTOS!$H$54,IF(V48=MOVIMENTOS!$I$53,MOVIMENTOS!$I$54,IF(V48=MOVIMENTOS!$J$53,MOVIMENTOS!$J$54,IF(V48=MOVIMENTOS!$K$53,MOVIMENTOS!$K$54,IF(V48=MOVIMENTOS!$L$53,MOVIMENTOS!$L$54,IF(V48=MOVIMENTOS!$M$53,MOVIMENTOS!$M$54,0)))))))))))))</f>
        <v>0</v>
      </c>
      <c r="W49" s="89">
        <f>IF(W48=MOVIMENTOS!$A$53,MOVIMENTOS!$A$54,IF(W48=MOVIMENTOS!$B$53,MOVIMENTOS!$B$54,IF(W48=MOVIMENTOS!$C$53,MOVIMENTOS!$C$54,IF(W48=MOVIMENTOS!$D$53,MOVIMENTOS!$D$54,IF(W48=MOVIMENTOS!$E$53,MOVIMENTOS!$E$54,IF(W48=MOVIMENTOS!$F$53,MOVIMENTOS!$F$54,IF(W48=MOVIMENTOS!$G$53,MOVIMENTOS!$G$54,IF(W48=MOVIMENTOS!$H$53,MOVIMENTOS!$H$54,IF(W48=MOVIMENTOS!$I$53,MOVIMENTOS!$I$54,IF(W48=MOVIMENTOS!$J$53,MOVIMENTOS!$J$54,IF(W48=MOVIMENTOS!$K$53,MOVIMENTOS!$K$54,IF(W48=MOVIMENTOS!$L$53,MOVIMENTOS!$L$54,IF(W48=MOVIMENTOS!$M$53,MOVIMENTOS!$M$54,0)))))))))))))</f>
        <v>0</v>
      </c>
      <c r="X49" s="70">
        <f t="shared" ref="X49:X50" si="73">O49+W49+SUM(F52:V52)</f>
        <v>0</v>
      </c>
      <c r="Y49" s="126"/>
      <c r="Z49" s="68"/>
      <c r="AA49" s="60"/>
      <c r="AB49" s="61">
        <f>IF(B47="HYBRID",HLOOKUP(G48,MOVIMENTOS!$A$38:$AQ$39,2,0),0)</f>
        <v>0</v>
      </c>
      <c r="AC49" s="61">
        <f>IF(B47="HYBRID",HLOOKUP(H48,MOVIMENTOS!$A$38:$AQ$39,2,0),0)</f>
        <v>0</v>
      </c>
      <c r="AD49" s="61">
        <f>IF(B47="HYBRID",HLOOKUP(I48,MOVIMENTOS!$A$38:$AQ$39,2,0),0)</f>
        <v>0</v>
      </c>
      <c r="AE49" s="61">
        <f>IF(B47="HYBRID",HLOOKUP(J48,MOVIMENTOS!$A$38:$AQ$39,2,0),0)</f>
        <v>0</v>
      </c>
      <c r="AF49" s="61">
        <f>IF(B47="HYBRID",HLOOKUP(K48,MOVIMENTOS!$A$38:$AQ$39,2,0),0)</f>
        <v>0</v>
      </c>
      <c r="AG49" s="61">
        <f>IF(B47="HYBRID",HLOOKUP(L48,MOVIMENTOS!$A$38:$AQ$39,2,0),0)</f>
        <v>0</v>
      </c>
      <c r="AH49" s="61">
        <f>IF(B47="HYBRID",HLOOKUP(M48,MOVIMENTOS!$A$38:$AQ$39,2,0),0)</f>
        <v>0</v>
      </c>
      <c r="AI49" s="61">
        <f>IF(B47="HYBRID",HLOOKUP(N48,MOVIMENTOS!$A$38:$AQ$39,2,0),0)</f>
        <v>0</v>
      </c>
      <c r="AJ49" s="62">
        <f>IF(B47="TRE",HLOOKUP(G48,MOVIMENTOS!$A$57:$K$60,VLOOKUP($C$4,MOVIMENTOS!$A$63:$B$65,2,0),TRUE),0)</f>
        <v>0</v>
      </c>
      <c r="AK49" s="62">
        <f>IF(B47="TRE",HLOOKUP(H48,MOVIMENTOS!$A$57:$K$60,VLOOKUP($C$4,MOVIMENTOS!$A$63:$B$65,2,0),TRUE),0)</f>
        <v>0</v>
      </c>
      <c r="AL49" s="62">
        <f>IF(B47="TRE",HLOOKUP(I48,MOVIMENTOS!$A$57:$K$60,VLOOKUP($C$4,MOVIMENTOS!$A$63:$B$65,2,0),TRUE),0)</f>
        <v>0</v>
      </c>
      <c r="AM49" s="62">
        <f>IF(B47="TRE",HLOOKUP(J48,MOVIMENTOS!$A$57:$K$60,VLOOKUP($C$4,MOVIMENTOS!$A$63:$B$65,2,0),TRUE),0)</f>
        <v>0</v>
      </c>
      <c r="AN49" s="62">
        <f>IF(B47="TRE",HLOOKUP(M48,MOVIMENTOS!$A$57:$K$60,VLOOKUP($C$4,MOVIMENTOS!$A$63:$B$65,2,0),TRUE),0)</f>
        <v>0</v>
      </c>
      <c r="AO49" s="62">
        <f>IF(B47="TRE",HLOOKUP(N48,MOVIMENTOS!$A$57:$K$60,VLOOKUP($C$4,MOVIMENTOS!$A$63:$B$65,2,0),TRUE),0)</f>
        <v>0</v>
      </c>
      <c r="AP49" s="62">
        <f>IF(C47="TRE",HLOOKUP(P48,MOVIMENTOS!$A$57:$K$60,VLOOKUP($C$4,MOVIMENTOS!$A$63:$B$65,2,0),TRUE),0)</f>
        <v>0</v>
      </c>
      <c r="AQ49" s="62">
        <f>IF(D47="TRE",HLOOKUP(Q48,MOVIMENTOS!$A$57:$K$60,VLOOKUP($C$4,MOVIMENTOS!$A$63:$B$65,2,0),TRUE),0)</f>
        <v>0</v>
      </c>
      <c r="AR49" s="71" t="s">
        <v>1622</v>
      </c>
      <c r="AS49" s="60"/>
      <c r="AT49" s="60"/>
      <c r="AU49" s="60"/>
      <c r="AV49" s="60"/>
      <c r="AW49" s="60"/>
      <c r="AX49" s="60"/>
      <c r="AY49" s="60"/>
      <c r="AZ49" s="60"/>
      <c r="BA49" s="60"/>
      <c r="BB49" s="60"/>
      <c r="BC49" s="60"/>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row>
    <row r="50" spans="1:139" s="43" customFormat="1" ht="12" customHeight="1" x14ac:dyDescent="0.25">
      <c r="A50" s="146"/>
      <c r="B50" s="149"/>
      <c r="C50" s="42" t="str">
        <f t="shared" ref="C50" si="74">IF($C$4="Dueto","Faturização",IF($C$4="Dueto Misto","Faturização",IF($C$4="Equipa","Faturização",IF($C$4="Combinado","Faturização",""))))</f>
        <v/>
      </c>
      <c r="D50" s="101"/>
      <c r="E50" s="92" t="str">
        <f t="shared" ref="E50" si="75">IF(AND(C50="Faturização",B47="Hybrid"),"Faturização","")</f>
        <v/>
      </c>
      <c r="F50" s="73"/>
      <c r="G50" s="74"/>
      <c r="H50" s="75"/>
      <c r="I50" s="75"/>
      <c r="J50" s="75"/>
      <c r="K50" s="75"/>
      <c r="L50" s="75"/>
      <c r="M50" s="75"/>
      <c r="N50" s="76"/>
      <c r="O50" s="60">
        <f t="shared" ref="O50" si="76">(G49*G50)+(H49*H50)+(I49*I50)+(J49*J50)+(K49*K50)+(L49*L50)+(M49*M50)+(N49*N50)</f>
        <v>0</v>
      </c>
      <c r="P50" s="60"/>
      <c r="Q50" s="42"/>
      <c r="R50" s="42"/>
      <c r="S50" s="42"/>
      <c r="T50" s="42"/>
      <c r="U50" s="42"/>
      <c r="V50" s="42"/>
      <c r="W50" s="69">
        <f t="shared" ref="W50" si="77">(Q49*Q50)+(R49*R50)+(S49*S50)+(T49*T50)+(U49*U50)+(V49*V50)</f>
        <v>0</v>
      </c>
      <c r="X50" s="69">
        <f t="shared" si="73"/>
        <v>0</v>
      </c>
      <c r="Y50" s="126"/>
      <c r="Z50" s="60"/>
      <c r="AA50" s="60"/>
      <c r="AB50" s="61"/>
      <c r="AC50" s="61"/>
      <c r="AD50" s="61"/>
      <c r="AE50" s="61"/>
      <c r="AF50" s="61"/>
      <c r="AG50" s="61"/>
      <c r="AH50" s="61"/>
      <c r="AI50" s="61"/>
      <c r="AJ50" s="62"/>
      <c r="AK50" s="62"/>
      <c r="AL50" s="62"/>
      <c r="AM50" s="62"/>
      <c r="AN50" s="62"/>
      <c r="AO50" s="62"/>
      <c r="AP50" s="62"/>
      <c r="AQ50" s="62"/>
      <c r="AR50" s="69" t="s">
        <v>1623</v>
      </c>
      <c r="AS50" s="60"/>
      <c r="AT50" s="60"/>
      <c r="AU50" s="60"/>
      <c r="AV50" s="60"/>
      <c r="AW50" s="60"/>
      <c r="AX50" s="60"/>
      <c r="AY50" s="60"/>
      <c r="AZ50" s="60"/>
      <c r="BA50" s="60"/>
      <c r="BB50" s="60"/>
      <c r="BC50" s="60"/>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row>
    <row r="51" spans="1:139" s="43" customFormat="1" ht="12" customHeight="1" x14ac:dyDescent="0.25">
      <c r="A51" s="146"/>
      <c r="B51" s="149"/>
      <c r="C51" s="85" t="str">
        <f t="shared" ref="C51" si="78">IF(AND($B47="ACROB",$C$4="EQUIPA"),"ACROB_B",IF(AND($B47="ACROB",$C$4="combinado"),"ACROB_B",""))</f>
        <v/>
      </c>
      <c r="D51" s="101"/>
      <c r="E51" s="53" t="s">
        <v>68</v>
      </c>
      <c r="F51" s="84" t="str">
        <f t="shared" ref="F51" si="79">IF(C52="ACROB_C","ACRO-PAIR","")</f>
        <v/>
      </c>
      <c r="G51" s="78"/>
      <c r="H51" s="48"/>
      <c r="I51" s="48"/>
      <c r="J51" s="48"/>
      <c r="K51" s="48"/>
      <c r="L51" s="48"/>
      <c r="M51" s="48"/>
      <c r="N51" s="79"/>
      <c r="O51" s="48"/>
      <c r="P51" s="48"/>
      <c r="Q51" s="80"/>
      <c r="R51" s="80"/>
      <c r="S51" s="80"/>
      <c r="T51" s="80"/>
      <c r="U51" s="80"/>
      <c r="V51" s="77"/>
      <c r="W51" s="48"/>
      <c r="X51" s="48"/>
      <c r="Y51" s="126"/>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row>
    <row r="52" spans="1:139" s="43" customFormat="1" ht="12" customHeight="1" thickBot="1" x14ac:dyDescent="0.3">
      <c r="A52" s="147"/>
      <c r="B52" s="150"/>
      <c r="C52" s="86" t="str">
        <f t="shared" ref="C52" si="80">IF(AND(B47="ACROB",$C$5="DUETO"),"ACROB_C","")</f>
        <v/>
      </c>
      <c r="D52" s="102"/>
      <c r="E52" s="54" t="s">
        <v>1175</v>
      </c>
      <c r="F52" s="81"/>
      <c r="G52" s="82"/>
      <c r="H52" s="49"/>
      <c r="I52" s="49"/>
      <c r="J52" s="49"/>
      <c r="K52" s="49"/>
      <c r="L52" s="49"/>
      <c r="M52" s="49"/>
      <c r="N52" s="83"/>
      <c r="O52" s="48"/>
      <c r="P52" s="48"/>
      <c r="Q52" s="49"/>
      <c r="R52" s="49"/>
      <c r="S52" s="49"/>
      <c r="T52" s="49"/>
      <c r="U52" s="49"/>
      <c r="V52" s="83"/>
      <c r="W52" s="49"/>
      <c r="X52" s="49"/>
      <c r="Y52" s="127"/>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row>
    <row r="53" spans="1:139" s="43" customFormat="1" ht="12" customHeight="1" x14ac:dyDescent="0.25">
      <c r="A53" s="145"/>
      <c r="B53" s="148"/>
      <c r="C53" s="143" t="str">
        <f>IF(B53="HYBRID",MOVIMENTOS!$A$8,IF(B53="ACROB",MOVIMENTOS!$E$8,""))</f>
        <v/>
      </c>
      <c r="D53" s="100"/>
      <c r="E53" s="93" t="s">
        <v>1636</v>
      </c>
      <c r="F53" s="95" t="str">
        <f t="shared" ref="F53" si="81">IF(B53="HYBRID",0.5,IF(B53="TRE",0,""))</f>
        <v/>
      </c>
      <c r="G53" s="38"/>
      <c r="H53" s="40"/>
      <c r="I53" s="40"/>
      <c r="J53" s="40"/>
      <c r="K53" s="40"/>
      <c r="L53" s="40"/>
      <c r="M53" s="40"/>
      <c r="N53" s="39"/>
      <c r="O53" s="67"/>
      <c r="P53" s="107" t="str">
        <f>IF(B53="HYBRID",MOVIMENTOS!$G$8,"")</f>
        <v/>
      </c>
      <c r="Q53" s="41"/>
      <c r="R53" s="40"/>
      <c r="S53" s="40"/>
      <c r="T53" s="40"/>
      <c r="U53" s="40"/>
      <c r="V53" s="39"/>
      <c r="W53" s="67"/>
      <c r="X53" s="67"/>
      <c r="Y53" s="125">
        <f t="shared" ref="Y53" si="82">IF(E56="Faturização",X56,IF(E56="",X55,0))</f>
        <v>0</v>
      </c>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row>
    <row r="54" spans="1:139" s="43" customFormat="1" ht="12" customHeight="1" x14ac:dyDescent="0.25">
      <c r="A54" s="146"/>
      <c r="B54" s="149"/>
      <c r="C54" s="144"/>
      <c r="D54" s="101"/>
      <c r="E54" s="94"/>
      <c r="F54" s="96"/>
      <c r="G54" s="44"/>
      <c r="H54" s="46"/>
      <c r="I54" s="46"/>
      <c r="J54" s="46"/>
      <c r="K54" s="46"/>
      <c r="L54" s="46"/>
      <c r="M54" s="46"/>
      <c r="N54" s="45"/>
      <c r="O54" s="33"/>
      <c r="P54" s="108"/>
      <c r="Q54" s="46"/>
      <c r="R54" s="46"/>
      <c r="S54" s="46"/>
      <c r="T54" s="46"/>
      <c r="U54" s="46"/>
      <c r="V54" s="46"/>
      <c r="W54" s="60"/>
      <c r="X54" s="60"/>
      <c r="Y54" s="126"/>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row>
    <row r="55" spans="1:139" s="43" customFormat="1" ht="12" customHeight="1" x14ac:dyDescent="0.3">
      <c r="A55" s="146"/>
      <c r="B55" s="149"/>
      <c r="C55" s="47" t="str">
        <f>IF(B53="HYBRID",MOVIMENTOS!$P$8,"")</f>
        <v/>
      </c>
      <c r="D55" s="101"/>
      <c r="E55" s="91" t="s">
        <v>1175</v>
      </c>
      <c r="F55" s="32">
        <f>IF(F54=MOVIMENTOS!$A$35,MOVIMENTOS!$A$36,IF(F54=MOVIMENTOS!$B$35,MOVIMENTOS!$B$36,IF(F54=MOVIMENTOS!$C$35,MOVIMENTOS!$C$36,IF(F54=MOVIMENTOS!$D$35,MOVIMENTOS!$D$36,IF(F54=MOVIMENTOS!$F$35,MOVIMENTOS!$F$36,IF(F54=MOVIMENTOS!$G$35,MOVIMENTOS!$G$36,IF(F54=MOVIMENTOS!$H$35,MOVIMENTOS!$H$36,0)))))))</f>
        <v>0</v>
      </c>
      <c r="G55" s="57">
        <f t="shared" ref="G55" si="83">IF(OR(IFERROR(AB55,TRUE)=TRUE,IFERROR(AJ55,TRUE)=TRUE)=TRUE,0,IF(AB55=0,AJ55,AB55))</f>
        <v>0</v>
      </c>
      <c r="H55" s="57">
        <f t="shared" ref="H55" si="84">IF(OR(IFERROR(AC55,TRUE)=TRUE,IFERROR(AK55,TRUE)=TRUE)=TRUE,0,IF(AC55=0,AK55,AC55))</f>
        <v>0</v>
      </c>
      <c r="I55" s="57">
        <f t="shared" ref="I55" si="85">IF(OR(IFERROR(AD55,TRUE)=TRUE,IFERROR(AL55,TRUE)=TRUE)=TRUE,0,IF(AD55=0,AL55,AD55))</f>
        <v>0</v>
      </c>
      <c r="J55" s="57">
        <f t="shared" ref="J55" si="86">IF(OR(IFERROR(AE55,TRUE)=TRUE,IFERROR(AM55,TRUE)=TRUE)=TRUE,0,IF(AE55=0,AM55,AE55))</f>
        <v>0</v>
      </c>
      <c r="K55" s="57">
        <f t="shared" ref="K55" si="87">IF(OR(IFERROR(AF55,TRUE)=TRUE,IFERROR(AN55,TRUE)=TRUE)=TRUE,0,IF(AF55=0,AN55,AF55))</f>
        <v>0</v>
      </c>
      <c r="L55" s="57">
        <f t="shared" ref="L55" si="88">IF(OR(IFERROR(AG55,TRUE)=TRUE,IFERROR(AO55,TRUE)=TRUE)=TRUE,0,IF(AG55=0,AO55,AG55))</f>
        <v>0</v>
      </c>
      <c r="M55" s="57">
        <f t="shared" ref="M55" si="89">IF(OR(IFERROR(AH55,TRUE)=TRUE,IFERROR(AP55,TRUE)=TRUE)=TRUE,0,IF(AH55=0,AP55,AH55))</f>
        <v>0</v>
      </c>
      <c r="N55" s="57">
        <f t="shared" ref="N55" si="90">IF(OR(IFERROR(AI55,TRUE)=TRUE,IFERROR(AQ55,TRUE)=TRUE)=TRUE,0,IF(AI55=0,AQ55,AI55))</f>
        <v>0</v>
      </c>
      <c r="O55" s="33">
        <f t="shared" ref="O55" si="91">SUM(G55:N55)</f>
        <v>0</v>
      </c>
      <c r="P55" s="33" t="str">
        <f t="shared" ref="P55" si="92">C55</f>
        <v/>
      </c>
      <c r="Q55" s="33">
        <f>IF(Q54=MOVIMENTOS!$A$53,MOVIMENTOS!$A$54,IF(Q54=MOVIMENTOS!$B$53,MOVIMENTOS!$B$54,IF(Q54=MOVIMENTOS!$C$53,MOVIMENTOS!$C$54,IF(Q54=MOVIMENTOS!$D$53,MOVIMENTOS!$D$54,IF(Q54=MOVIMENTOS!$E$53,MOVIMENTOS!$E$54,IF(Q54=MOVIMENTOS!$F$53,MOVIMENTOS!$F$54,IF(Q54=MOVIMENTOS!$G$53,MOVIMENTOS!$G$54,IF(Q54=MOVIMENTOS!$H$53,MOVIMENTOS!$H$54,IF(Q54=MOVIMENTOS!$I$53,MOVIMENTOS!$I$54,IF(Q54=MOVIMENTOS!$J$53,MOVIMENTOS!$J$54,IF(Q54=MOVIMENTOS!$K$53,MOVIMENTOS!$K$54,IF(Q54=MOVIMENTOS!$L$53,MOVIMENTOS!$L$54,IF(Q54=MOVIMENTOS!$M$53,MOVIMENTOS!$M$54,0)))))))))))))</f>
        <v>0</v>
      </c>
      <c r="R55" s="33">
        <f>IF(R54=MOVIMENTOS!$A$53,MOVIMENTOS!$A$54,IF(R54=MOVIMENTOS!$B$53,MOVIMENTOS!$B$54,IF(R54=MOVIMENTOS!$C$53,MOVIMENTOS!$C$54,IF(R54=MOVIMENTOS!$D$53,MOVIMENTOS!$D$54,IF(R54=MOVIMENTOS!$E$53,MOVIMENTOS!$E$54,IF(R54=MOVIMENTOS!$F$53,MOVIMENTOS!$F$54,IF(R54=MOVIMENTOS!$G$53,MOVIMENTOS!$G$54,IF(R54=MOVIMENTOS!$H$53,MOVIMENTOS!$H$54,IF(R54=MOVIMENTOS!$I$53,MOVIMENTOS!$I$54,IF(R54=MOVIMENTOS!$J$53,MOVIMENTOS!$J$54,IF(R54=MOVIMENTOS!$K$53,MOVIMENTOS!$K$54,IF(R54=MOVIMENTOS!$L$53,MOVIMENTOS!$L$54,IF(R54=MOVIMENTOS!$M$53,MOVIMENTOS!$M$54,0)))))))))))))</f>
        <v>0</v>
      </c>
      <c r="S55" s="33">
        <f>IF(S54=MOVIMENTOS!$A$53,MOVIMENTOS!$A$54,IF(S54=MOVIMENTOS!$B$53,MOVIMENTOS!$B$54,IF(S54=MOVIMENTOS!$C$53,MOVIMENTOS!$C$54,IF(S54=MOVIMENTOS!$D$53,MOVIMENTOS!$D$54,IF(S54=MOVIMENTOS!$E$53,MOVIMENTOS!$E$54,IF(S54=MOVIMENTOS!$F$53,MOVIMENTOS!$F$54,IF(S54=MOVIMENTOS!$G$53,MOVIMENTOS!$G$54,IF(S54=MOVIMENTOS!$H$53,MOVIMENTOS!$H$54,IF(S54=MOVIMENTOS!$I$53,MOVIMENTOS!$I$54,IF(S54=MOVIMENTOS!$J$53,MOVIMENTOS!$J$54,IF(S54=MOVIMENTOS!$K$53,MOVIMENTOS!$K$54,IF(S54=MOVIMENTOS!$L$53,MOVIMENTOS!$L$54,IF(S54=MOVIMENTOS!$M$53,MOVIMENTOS!$M$54,0)))))))))))))</f>
        <v>0</v>
      </c>
      <c r="T55" s="33">
        <f>IF(T54=MOVIMENTOS!$A$53,MOVIMENTOS!$A$54,IF(T54=MOVIMENTOS!$B$53,MOVIMENTOS!$B$54,IF(T54=MOVIMENTOS!$C$53,MOVIMENTOS!$C$54,IF(T54=MOVIMENTOS!$D$53,MOVIMENTOS!$D$54,IF(T54=MOVIMENTOS!$E$53,MOVIMENTOS!$E$54,IF(T54=MOVIMENTOS!$F$53,MOVIMENTOS!$F$54,IF(T54=MOVIMENTOS!$G$53,MOVIMENTOS!$G$54,IF(T54=MOVIMENTOS!$H$53,MOVIMENTOS!$H$54,IF(T54=MOVIMENTOS!$I$53,MOVIMENTOS!$I$54,IF(T54=MOVIMENTOS!$J$53,MOVIMENTOS!$J$54,IF(T54=MOVIMENTOS!$K$53,MOVIMENTOS!$K$54,IF(T54=MOVIMENTOS!$L$53,MOVIMENTOS!$L$54,IF(T54=MOVIMENTOS!$M$53,MOVIMENTOS!$M$54,0)))))))))))))</f>
        <v>0</v>
      </c>
      <c r="U55" s="33">
        <f>IF(U54=MOVIMENTOS!$A$53,MOVIMENTOS!$A$54,IF(U54=MOVIMENTOS!$B$53,MOVIMENTOS!$B$54,IF(U54=MOVIMENTOS!$C$53,MOVIMENTOS!$C$54,IF(U54=MOVIMENTOS!$D$53,MOVIMENTOS!$D$54,IF(U54=MOVIMENTOS!$E$53,MOVIMENTOS!$E$54,IF(U54=MOVIMENTOS!$F$53,MOVIMENTOS!$F$54,IF(U54=MOVIMENTOS!$G$53,MOVIMENTOS!$G$54,IF(U54=MOVIMENTOS!$H$53,MOVIMENTOS!$H$54,IF(U54=MOVIMENTOS!$I$53,MOVIMENTOS!$I$54,IF(U54=MOVIMENTOS!$J$53,MOVIMENTOS!$J$54,IF(U54=MOVIMENTOS!$K$53,MOVIMENTOS!$K$54,IF(U54=MOVIMENTOS!$L$53,MOVIMENTOS!$L$54,IF(U54=MOVIMENTOS!$M$53,MOVIMENTOS!$M$54,0)))))))))))))</f>
        <v>0</v>
      </c>
      <c r="V55" s="33">
        <f>IF(V54=MOVIMENTOS!$A$53,MOVIMENTOS!$A$54,IF(V54=MOVIMENTOS!$B$53,MOVIMENTOS!$B$54,IF(V54=MOVIMENTOS!$C$53,MOVIMENTOS!$C$54,IF(V54=MOVIMENTOS!$D$53,MOVIMENTOS!$D$54,IF(V54=MOVIMENTOS!$E$53,MOVIMENTOS!$E$54,IF(V54=MOVIMENTOS!$F$53,MOVIMENTOS!$F$54,IF(V54=MOVIMENTOS!$G$53,MOVIMENTOS!$G$54,IF(V54=MOVIMENTOS!$H$53,MOVIMENTOS!$H$54,IF(V54=MOVIMENTOS!$I$53,MOVIMENTOS!$I$54,IF(V54=MOVIMENTOS!$J$53,MOVIMENTOS!$J$54,IF(V54=MOVIMENTOS!$K$53,MOVIMENTOS!$K$54,IF(V54=MOVIMENTOS!$L$53,MOVIMENTOS!$L$54,IF(V54=MOVIMENTOS!$M$53,MOVIMENTOS!$M$54,0)))))))))))))</f>
        <v>0</v>
      </c>
      <c r="W55" s="89">
        <f>IF(W54=MOVIMENTOS!$A$53,MOVIMENTOS!$A$54,IF(W54=MOVIMENTOS!$B$53,MOVIMENTOS!$B$54,IF(W54=MOVIMENTOS!$C$53,MOVIMENTOS!$C$54,IF(W54=MOVIMENTOS!$D$53,MOVIMENTOS!$D$54,IF(W54=MOVIMENTOS!$E$53,MOVIMENTOS!$E$54,IF(W54=MOVIMENTOS!$F$53,MOVIMENTOS!$F$54,IF(W54=MOVIMENTOS!$G$53,MOVIMENTOS!$G$54,IF(W54=MOVIMENTOS!$H$53,MOVIMENTOS!$H$54,IF(W54=MOVIMENTOS!$I$53,MOVIMENTOS!$I$54,IF(W54=MOVIMENTOS!$J$53,MOVIMENTOS!$J$54,IF(W54=MOVIMENTOS!$K$53,MOVIMENTOS!$K$54,IF(W54=MOVIMENTOS!$L$53,MOVIMENTOS!$L$54,IF(W54=MOVIMENTOS!$M$53,MOVIMENTOS!$M$54,0)))))))))))))</f>
        <v>0</v>
      </c>
      <c r="X55" s="70">
        <f t="shared" ref="X55:X56" si="93">O55+W55+SUM(F58:V58)</f>
        <v>0</v>
      </c>
      <c r="Y55" s="126"/>
      <c r="Z55" s="68"/>
      <c r="AA55" s="60"/>
      <c r="AB55" s="61">
        <f>IF(B53="HYBRID",HLOOKUP(G54,MOVIMENTOS!$A$38:$AQ$39,2,0),0)</f>
        <v>0</v>
      </c>
      <c r="AC55" s="61">
        <f>IF(B53="HYBRID",HLOOKUP(H54,MOVIMENTOS!$A$38:$AQ$39,2,0),0)</f>
        <v>0</v>
      </c>
      <c r="AD55" s="61">
        <f>IF(B53="HYBRID",HLOOKUP(I54,MOVIMENTOS!$A$38:$AQ$39,2,0),0)</f>
        <v>0</v>
      </c>
      <c r="AE55" s="61">
        <f>IF(B53="HYBRID",HLOOKUP(J54,MOVIMENTOS!$A$38:$AQ$39,2,0),0)</f>
        <v>0</v>
      </c>
      <c r="AF55" s="61">
        <f>IF(B53="HYBRID",HLOOKUP(K54,MOVIMENTOS!$A$38:$AQ$39,2,0),0)</f>
        <v>0</v>
      </c>
      <c r="AG55" s="61">
        <f>IF(B53="HYBRID",HLOOKUP(L54,MOVIMENTOS!$A$38:$AQ$39,2,0),0)</f>
        <v>0</v>
      </c>
      <c r="AH55" s="61">
        <f>IF(B53="HYBRID",HLOOKUP(M54,MOVIMENTOS!$A$38:$AQ$39,2,0),0)</f>
        <v>0</v>
      </c>
      <c r="AI55" s="61">
        <f>IF(B53="HYBRID",HLOOKUP(N54,MOVIMENTOS!$A$38:$AQ$39,2,0),0)</f>
        <v>0</v>
      </c>
      <c r="AJ55" s="62">
        <f>IF(B53="TRE",HLOOKUP(G54,MOVIMENTOS!$A$57:$K$60,VLOOKUP($C$4,MOVIMENTOS!$A$63:$B$65,2,0),TRUE),0)</f>
        <v>0</v>
      </c>
      <c r="AK55" s="62">
        <f>IF(B53="TRE",HLOOKUP(H54,MOVIMENTOS!$A$57:$K$60,VLOOKUP($C$4,MOVIMENTOS!$A$63:$B$65,2,0),TRUE),0)</f>
        <v>0</v>
      </c>
      <c r="AL55" s="62">
        <f>IF(B53="TRE",HLOOKUP(I54,MOVIMENTOS!$A$57:$K$60,VLOOKUP($C$4,MOVIMENTOS!$A$63:$B$65,2,0),TRUE),0)</f>
        <v>0</v>
      </c>
      <c r="AM55" s="62">
        <f>IF(B53="TRE",HLOOKUP(J54,MOVIMENTOS!$A$57:$K$60,VLOOKUP($C$4,MOVIMENTOS!$A$63:$B$65,2,0),TRUE),0)</f>
        <v>0</v>
      </c>
      <c r="AN55" s="62">
        <f>IF(B53="TRE",HLOOKUP(M54,MOVIMENTOS!$A$57:$K$60,VLOOKUP($C$4,MOVIMENTOS!$A$63:$B$65,2,0),TRUE),0)</f>
        <v>0</v>
      </c>
      <c r="AO55" s="62">
        <f>IF(B53="TRE",HLOOKUP(N54,MOVIMENTOS!$A$57:$K$60,VLOOKUP($C$4,MOVIMENTOS!$A$63:$B$65,2,0),TRUE),0)</f>
        <v>0</v>
      </c>
      <c r="AP55" s="62">
        <f>IF(C53="TRE",HLOOKUP(P54,MOVIMENTOS!$A$57:$K$60,VLOOKUP($C$4,MOVIMENTOS!$A$63:$B$65,2,0),TRUE),0)</f>
        <v>0</v>
      </c>
      <c r="AQ55" s="62">
        <f>IF(D53="TRE",HLOOKUP(Q54,MOVIMENTOS!$A$57:$K$60,VLOOKUP($C$4,MOVIMENTOS!$A$63:$B$65,2,0),TRUE),0)</f>
        <v>0</v>
      </c>
      <c r="AR55" s="71" t="s">
        <v>1622</v>
      </c>
      <c r="AS55" s="60"/>
      <c r="AT55" s="60"/>
      <c r="AU55" s="60"/>
      <c r="AV55" s="60"/>
      <c r="AW55" s="60"/>
      <c r="AX55" s="60"/>
      <c r="AY55" s="60"/>
      <c r="AZ55" s="60"/>
      <c r="BA55" s="60"/>
      <c r="BB55" s="60"/>
      <c r="BC55" s="60"/>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row>
    <row r="56" spans="1:139" s="43" customFormat="1" ht="12" customHeight="1" x14ac:dyDescent="0.25">
      <c r="A56" s="146"/>
      <c r="B56" s="149"/>
      <c r="C56" s="42" t="str">
        <f t="shared" ref="C56" si="94">IF($C$4="Dueto","Faturização",IF($C$4="Dueto Misto","Faturização",IF($C$4="Equipa","Faturização",IF($C$4="Combinado","Faturização",""))))</f>
        <v/>
      </c>
      <c r="D56" s="101"/>
      <c r="E56" s="92" t="str">
        <f t="shared" ref="E56" si="95">IF(AND(C56="Faturização",B53="Hybrid"),"Faturização","")</f>
        <v/>
      </c>
      <c r="F56" s="73"/>
      <c r="G56" s="74"/>
      <c r="H56" s="75"/>
      <c r="I56" s="75"/>
      <c r="J56" s="75"/>
      <c r="K56" s="75"/>
      <c r="L56" s="75"/>
      <c r="M56" s="75"/>
      <c r="N56" s="76"/>
      <c r="O56" s="60">
        <f t="shared" ref="O56" si="96">(G55*G56)+(H55*H56)+(I55*I56)+(J55*J56)+(K55*K56)+(L55*L56)+(M55*M56)+(N55*N56)</f>
        <v>0</v>
      </c>
      <c r="P56" s="60"/>
      <c r="Q56" s="42"/>
      <c r="R56" s="42"/>
      <c r="S56" s="42"/>
      <c r="T56" s="42"/>
      <c r="U56" s="42"/>
      <c r="V56" s="42"/>
      <c r="W56" s="69">
        <f t="shared" ref="W56" si="97">(Q55*Q56)+(R55*R56)+(S55*S56)+(T55*T56)+(U55*U56)+(V55*V56)</f>
        <v>0</v>
      </c>
      <c r="X56" s="69">
        <f t="shared" si="93"/>
        <v>0</v>
      </c>
      <c r="Y56" s="126"/>
      <c r="Z56" s="60"/>
      <c r="AA56" s="60"/>
      <c r="AB56" s="61"/>
      <c r="AC56" s="61"/>
      <c r="AD56" s="61"/>
      <c r="AE56" s="61"/>
      <c r="AF56" s="61"/>
      <c r="AG56" s="61"/>
      <c r="AH56" s="61"/>
      <c r="AI56" s="61"/>
      <c r="AJ56" s="62"/>
      <c r="AK56" s="62"/>
      <c r="AL56" s="62"/>
      <c r="AM56" s="62"/>
      <c r="AN56" s="62"/>
      <c r="AO56" s="62"/>
      <c r="AP56" s="62"/>
      <c r="AQ56" s="62"/>
      <c r="AR56" s="69" t="s">
        <v>1623</v>
      </c>
      <c r="AS56" s="60"/>
      <c r="AT56" s="60"/>
      <c r="AU56" s="60"/>
      <c r="AV56" s="60"/>
      <c r="AW56" s="60"/>
      <c r="AX56" s="60"/>
      <c r="AY56" s="60"/>
      <c r="AZ56" s="60"/>
      <c r="BA56" s="60"/>
      <c r="BB56" s="60"/>
      <c r="BC56" s="60"/>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row>
    <row r="57" spans="1:139" s="43" customFormat="1" ht="12" customHeight="1" x14ac:dyDescent="0.25">
      <c r="A57" s="146"/>
      <c r="B57" s="149"/>
      <c r="C57" s="85" t="str">
        <f t="shared" ref="C57" si="98">IF(AND($B53="ACROB",$C$4="EQUIPA"),"ACROB_B",IF(AND($B53="ACROB",$C$4="combinado"),"ACROB_B",""))</f>
        <v/>
      </c>
      <c r="D57" s="101"/>
      <c r="E57" s="53" t="s">
        <v>68</v>
      </c>
      <c r="F57" s="84" t="str">
        <f t="shared" ref="F57" si="99">IF(C58="ACROB_C","ACRO-PAIR","")</f>
        <v/>
      </c>
      <c r="G57" s="78"/>
      <c r="H57" s="48"/>
      <c r="I57" s="48"/>
      <c r="J57" s="48"/>
      <c r="K57" s="48"/>
      <c r="L57" s="48"/>
      <c r="M57" s="48"/>
      <c r="N57" s="79"/>
      <c r="O57" s="48"/>
      <c r="P57" s="48"/>
      <c r="Q57" s="80"/>
      <c r="R57" s="80"/>
      <c r="S57" s="80"/>
      <c r="T57" s="80"/>
      <c r="U57" s="80"/>
      <c r="V57" s="77"/>
      <c r="W57" s="48"/>
      <c r="X57" s="48"/>
      <c r="Y57" s="126"/>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row>
    <row r="58" spans="1:139" s="43" customFormat="1" ht="12" customHeight="1" thickBot="1" x14ac:dyDescent="0.3">
      <c r="A58" s="147"/>
      <c r="B58" s="150"/>
      <c r="C58" s="86" t="str">
        <f t="shared" ref="C58" si="100">IF(AND(B53="ACROB",$C$5="DUETO"),"ACROB_C","")</f>
        <v/>
      </c>
      <c r="D58" s="102"/>
      <c r="E58" s="54" t="s">
        <v>1175</v>
      </c>
      <c r="F58" s="81"/>
      <c r="G58" s="82"/>
      <c r="H58" s="49"/>
      <c r="I58" s="49"/>
      <c r="J58" s="49"/>
      <c r="K58" s="49"/>
      <c r="L58" s="49"/>
      <c r="M58" s="49"/>
      <c r="N58" s="83"/>
      <c r="O58" s="48"/>
      <c r="P58" s="48"/>
      <c r="Q58" s="49"/>
      <c r="R58" s="49"/>
      <c r="S58" s="49"/>
      <c r="T58" s="49"/>
      <c r="U58" s="49"/>
      <c r="V58" s="83"/>
      <c r="W58" s="49"/>
      <c r="X58" s="49"/>
      <c r="Y58" s="127"/>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row>
    <row r="59" spans="1:139" s="43" customFormat="1" ht="12" customHeight="1" x14ac:dyDescent="0.25">
      <c r="A59" s="145"/>
      <c r="B59" s="148"/>
      <c r="C59" s="143" t="str">
        <f>IF(B59="HYBRID",MOVIMENTOS!$A$8,IF(B59="ACROB",MOVIMENTOS!$E$8,""))</f>
        <v/>
      </c>
      <c r="D59" s="100"/>
      <c r="E59" s="93" t="s">
        <v>1636</v>
      </c>
      <c r="F59" s="95" t="str">
        <f t="shared" ref="F59" si="101">IF(B59="HYBRID",0.5,IF(B59="TRE",0,""))</f>
        <v/>
      </c>
      <c r="G59" s="38"/>
      <c r="H59" s="40"/>
      <c r="I59" s="40"/>
      <c r="J59" s="40"/>
      <c r="K59" s="40"/>
      <c r="L59" s="40"/>
      <c r="M59" s="40"/>
      <c r="N59" s="39"/>
      <c r="O59" s="67"/>
      <c r="P59" s="107" t="str">
        <f>IF(B59="HYBRID",MOVIMENTOS!$G$8,"")</f>
        <v/>
      </c>
      <c r="Q59" s="41"/>
      <c r="R59" s="40"/>
      <c r="S59" s="40"/>
      <c r="T59" s="40"/>
      <c r="U59" s="40"/>
      <c r="V59" s="39"/>
      <c r="W59" s="67"/>
      <c r="X59" s="67"/>
      <c r="Y59" s="125">
        <f t="shared" ref="Y59" si="102">IF(E62="Faturização",X62,IF(E62="",X61,0))</f>
        <v>0</v>
      </c>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row>
    <row r="60" spans="1:139" s="43" customFormat="1" ht="12" customHeight="1" x14ac:dyDescent="0.25">
      <c r="A60" s="146"/>
      <c r="B60" s="149"/>
      <c r="C60" s="144"/>
      <c r="D60" s="101"/>
      <c r="E60" s="94"/>
      <c r="F60" s="96"/>
      <c r="G60" s="44"/>
      <c r="H60" s="46"/>
      <c r="I60" s="46"/>
      <c r="J60" s="46"/>
      <c r="K60" s="46"/>
      <c r="L60" s="46"/>
      <c r="M60" s="46"/>
      <c r="N60" s="45"/>
      <c r="O60" s="33"/>
      <c r="P60" s="108"/>
      <c r="Q60" s="46"/>
      <c r="R60" s="46"/>
      <c r="S60" s="46"/>
      <c r="T60" s="46"/>
      <c r="U60" s="46"/>
      <c r="V60" s="46"/>
      <c r="W60" s="60"/>
      <c r="X60" s="60"/>
      <c r="Y60" s="126"/>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row>
    <row r="61" spans="1:139" s="43" customFormat="1" ht="12" customHeight="1" x14ac:dyDescent="0.3">
      <c r="A61" s="146"/>
      <c r="B61" s="149"/>
      <c r="C61" s="47" t="str">
        <f>IF(B59="HYBRID",MOVIMENTOS!$P$8,"")</f>
        <v/>
      </c>
      <c r="D61" s="101"/>
      <c r="E61" s="91" t="s">
        <v>1175</v>
      </c>
      <c r="F61" s="32">
        <f>IF(F60=MOVIMENTOS!$A$35,MOVIMENTOS!$A$36,IF(F60=MOVIMENTOS!$B$35,MOVIMENTOS!$B$36,IF(F60=MOVIMENTOS!$C$35,MOVIMENTOS!$C$36,IF(F60=MOVIMENTOS!$D$35,MOVIMENTOS!$D$36,IF(F60=MOVIMENTOS!$F$35,MOVIMENTOS!$F$36,IF(F60=MOVIMENTOS!$G$35,MOVIMENTOS!$G$36,IF(F60=MOVIMENTOS!$H$35,MOVIMENTOS!$H$36,0)))))))</f>
        <v>0</v>
      </c>
      <c r="G61" s="57">
        <f t="shared" ref="G61" si="103">IF(OR(IFERROR(AB61,TRUE)=TRUE,IFERROR(AJ61,TRUE)=TRUE)=TRUE,0,IF(AB61=0,AJ61,AB61))</f>
        <v>0</v>
      </c>
      <c r="H61" s="57">
        <f t="shared" ref="H61" si="104">IF(OR(IFERROR(AC61,TRUE)=TRUE,IFERROR(AK61,TRUE)=TRUE)=TRUE,0,IF(AC61=0,AK61,AC61))</f>
        <v>0</v>
      </c>
      <c r="I61" s="57">
        <f t="shared" ref="I61" si="105">IF(OR(IFERROR(AD61,TRUE)=TRUE,IFERROR(AL61,TRUE)=TRUE)=TRUE,0,IF(AD61=0,AL61,AD61))</f>
        <v>0</v>
      </c>
      <c r="J61" s="57">
        <f t="shared" ref="J61" si="106">IF(OR(IFERROR(AE61,TRUE)=TRUE,IFERROR(AM61,TRUE)=TRUE)=TRUE,0,IF(AE61=0,AM61,AE61))</f>
        <v>0</v>
      </c>
      <c r="K61" s="57">
        <f t="shared" ref="K61" si="107">IF(OR(IFERROR(AF61,TRUE)=TRUE,IFERROR(AN61,TRUE)=TRUE)=TRUE,0,IF(AF61=0,AN61,AF61))</f>
        <v>0</v>
      </c>
      <c r="L61" s="57">
        <f t="shared" ref="L61" si="108">IF(OR(IFERROR(AG61,TRUE)=TRUE,IFERROR(AO61,TRUE)=TRUE)=TRUE,0,IF(AG61=0,AO61,AG61))</f>
        <v>0</v>
      </c>
      <c r="M61" s="57">
        <f t="shared" ref="M61" si="109">IF(OR(IFERROR(AH61,TRUE)=TRUE,IFERROR(AP61,TRUE)=TRUE)=TRUE,0,IF(AH61=0,AP61,AH61))</f>
        <v>0</v>
      </c>
      <c r="N61" s="57">
        <f t="shared" ref="N61" si="110">IF(OR(IFERROR(AI61,TRUE)=TRUE,IFERROR(AQ61,TRUE)=TRUE)=TRUE,0,IF(AI61=0,AQ61,AI61))</f>
        <v>0</v>
      </c>
      <c r="O61" s="33">
        <f t="shared" ref="O61" si="111">SUM(G61:N61)</f>
        <v>0</v>
      </c>
      <c r="P61" s="33" t="str">
        <f t="shared" ref="P61" si="112">C61</f>
        <v/>
      </c>
      <c r="Q61" s="33">
        <f>IF(Q60=MOVIMENTOS!$A$53,MOVIMENTOS!$A$54,IF(Q60=MOVIMENTOS!$B$53,MOVIMENTOS!$B$54,IF(Q60=MOVIMENTOS!$C$53,MOVIMENTOS!$C$54,IF(Q60=MOVIMENTOS!$D$53,MOVIMENTOS!$D$54,IF(Q60=MOVIMENTOS!$E$53,MOVIMENTOS!$E$54,IF(Q60=MOVIMENTOS!$F$53,MOVIMENTOS!$F$54,IF(Q60=MOVIMENTOS!$G$53,MOVIMENTOS!$G$54,IF(Q60=MOVIMENTOS!$H$53,MOVIMENTOS!$H$54,IF(Q60=MOVIMENTOS!$I$53,MOVIMENTOS!$I$54,IF(Q60=MOVIMENTOS!$J$53,MOVIMENTOS!$J$54,IF(Q60=MOVIMENTOS!$K$53,MOVIMENTOS!$K$54,IF(Q60=MOVIMENTOS!$L$53,MOVIMENTOS!$L$54,IF(Q60=MOVIMENTOS!$M$53,MOVIMENTOS!$M$54,0)))))))))))))</f>
        <v>0</v>
      </c>
      <c r="R61" s="33">
        <f>IF(R60=MOVIMENTOS!$A$53,MOVIMENTOS!$A$54,IF(R60=MOVIMENTOS!$B$53,MOVIMENTOS!$B$54,IF(R60=MOVIMENTOS!$C$53,MOVIMENTOS!$C$54,IF(R60=MOVIMENTOS!$D$53,MOVIMENTOS!$D$54,IF(R60=MOVIMENTOS!$E$53,MOVIMENTOS!$E$54,IF(R60=MOVIMENTOS!$F$53,MOVIMENTOS!$F$54,IF(R60=MOVIMENTOS!$G$53,MOVIMENTOS!$G$54,IF(R60=MOVIMENTOS!$H$53,MOVIMENTOS!$H$54,IF(R60=MOVIMENTOS!$I$53,MOVIMENTOS!$I$54,IF(R60=MOVIMENTOS!$J$53,MOVIMENTOS!$J$54,IF(R60=MOVIMENTOS!$K$53,MOVIMENTOS!$K$54,IF(R60=MOVIMENTOS!$L$53,MOVIMENTOS!$L$54,IF(R60=MOVIMENTOS!$M$53,MOVIMENTOS!$M$54,0)))))))))))))</f>
        <v>0</v>
      </c>
      <c r="S61" s="33">
        <f>IF(S60=MOVIMENTOS!$A$53,MOVIMENTOS!$A$54,IF(S60=MOVIMENTOS!$B$53,MOVIMENTOS!$B$54,IF(S60=MOVIMENTOS!$C$53,MOVIMENTOS!$C$54,IF(S60=MOVIMENTOS!$D$53,MOVIMENTOS!$D$54,IF(S60=MOVIMENTOS!$E$53,MOVIMENTOS!$E$54,IF(S60=MOVIMENTOS!$F$53,MOVIMENTOS!$F$54,IF(S60=MOVIMENTOS!$G$53,MOVIMENTOS!$G$54,IF(S60=MOVIMENTOS!$H$53,MOVIMENTOS!$H$54,IF(S60=MOVIMENTOS!$I$53,MOVIMENTOS!$I$54,IF(S60=MOVIMENTOS!$J$53,MOVIMENTOS!$J$54,IF(S60=MOVIMENTOS!$K$53,MOVIMENTOS!$K$54,IF(S60=MOVIMENTOS!$L$53,MOVIMENTOS!$L$54,IF(S60=MOVIMENTOS!$M$53,MOVIMENTOS!$M$54,0)))))))))))))</f>
        <v>0</v>
      </c>
      <c r="T61" s="33">
        <f>IF(T60=MOVIMENTOS!$A$53,MOVIMENTOS!$A$54,IF(T60=MOVIMENTOS!$B$53,MOVIMENTOS!$B$54,IF(T60=MOVIMENTOS!$C$53,MOVIMENTOS!$C$54,IF(T60=MOVIMENTOS!$D$53,MOVIMENTOS!$D$54,IF(T60=MOVIMENTOS!$E$53,MOVIMENTOS!$E$54,IF(T60=MOVIMENTOS!$F$53,MOVIMENTOS!$F$54,IF(T60=MOVIMENTOS!$G$53,MOVIMENTOS!$G$54,IF(T60=MOVIMENTOS!$H$53,MOVIMENTOS!$H$54,IF(T60=MOVIMENTOS!$I$53,MOVIMENTOS!$I$54,IF(T60=MOVIMENTOS!$J$53,MOVIMENTOS!$J$54,IF(T60=MOVIMENTOS!$K$53,MOVIMENTOS!$K$54,IF(T60=MOVIMENTOS!$L$53,MOVIMENTOS!$L$54,IF(T60=MOVIMENTOS!$M$53,MOVIMENTOS!$M$54,0)))))))))))))</f>
        <v>0</v>
      </c>
      <c r="U61" s="33">
        <f>IF(U60=MOVIMENTOS!$A$53,MOVIMENTOS!$A$54,IF(U60=MOVIMENTOS!$B$53,MOVIMENTOS!$B$54,IF(U60=MOVIMENTOS!$C$53,MOVIMENTOS!$C$54,IF(U60=MOVIMENTOS!$D$53,MOVIMENTOS!$D$54,IF(U60=MOVIMENTOS!$E$53,MOVIMENTOS!$E$54,IF(U60=MOVIMENTOS!$F$53,MOVIMENTOS!$F$54,IF(U60=MOVIMENTOS!$G$53,MOVIMENTOS!$G$54,IF(U60=MOVIMENTOS!$H$53,MOVIMENTOS!$H$54,IF(U60=MOVIMENTOS!$I$53,MOVIMENTOS!$I$54,IF(U60=MOVIMENTOS!$J$53,MOVIMENTOS!$J$54,IF(U60=MOVIMENTOS!$K$53,MOVIMENTOS!$K$54,IF(U60=MOVIMENTOS!$L$53,MOVIMENTOS!$L$54,IF(U60=MOVIMENTOS!$M$53,MOVIMENTOS!$M$54,0)))))))))))))</f>
        <v>0</v>
      </c>
      <c r="V61" s="33">
        <f>IF(V60=MOVIMENTOS!$A$53,MOVIMENTOS!$A$54,IF(V60=MOVIMENTOS!$B$53,MOVIMENTOS!$B$54,IF(V60=MOVIMENTOS!$C$53,MOVIMENTOS!$C$54,IF(V60=MOVIMENTOS!$D$53,MOVIMENTOS!$D$54,IF(V60=MOVIMENTOS!$E$53,MOVIMENTOS!$E$54,IF(V60=MOVIMENTOS!$F$53,MOVIMENTOS!$F$54,IF(V60=MOVIMENTOS!$G$53,MOVIMENTOS!$G$54,IF(V60=MOVIMENTOS!$H$53,MOVIMENTOS!$H$54,IF(V60=MOVIMENTOS!$I$53,MOVIMENTOS!$I$54,IF(V60=MOVIMENTOS!$J$53,MOVIMENTOS!$J$54,IF(V60=MOVIMENTOS!$K$53,MOVIMENTOS!$K$54,IF(V60=MOVIMENTOS!$L$53,MOVIMENTOS!$L$54,IF(V60=MOVIMENTOS!$M$53,MOVIMENTOS!$M$54,0)))))))))))))</f>
        <v>0</v>
      </c>
      <c r="W61" s="89">
        <f>IF(W60=MOVIMENTOS!$A$53,MOVIMENTOS!$A$54,IF(W60=MOVIMENTOS!$B$53,MOVIMENTOS!$B$54,IF(W60=MOVIMENTOS!$C$53,MOVIMENTOS!$C$54,IF(W60=MOVIMENTOS!$D$53,MOVIMENTOS!$D$54,IF(W60=MOVIMENTOS!$E$53,MOVIMENTOS!$E$54,IF(W60=MOVIMENTOS!$F$53,MOVIMENTOS!$F$54,IF(W60=MOVIMENTOS!$G$53,MOVIMENTOS!$G$54,IF(W60=MOVIMENTOS!$H$53,MOVIMENTOS!$H$54,IF(W60=MOVIMENTOS!$I$53,MOVIMENTOS!$I$54,IF(W60=MOVIMENTOS!$J$53,MOVIMENTOS!$J$54,IF(W60=MOVIMENTOS!$K$53,MOVIMENTOS!$K$54,IF(W60=MOVIMENTOS!$L$53,MOVIMENTOS!$L$54,IF(W60=MOVIMENTOS!$M$53,MOVIMENTOS!$M$54,0)))))))))))))</f>
        <v>0</v>
      </c>
      <c r="X61" s="70">
        <f t="shared" ref="X61:X62" si="113">O61+W61+SUM(F64:V64)</f>
        <v>0</v>
      </c>
      <c r="Y61" s="126"/>
      <c r="Z61" s="68"/>
      <c r="AA61" s="60"/>
      <c r="AB61" s="61">
        <f>IF(B59="HYBRID",HLOOKUP(G60,MOVIMENTOS!$A$38:$AQ$39,2,0),0)</f>
        <v>0</v>
      </c>
      <c r="AC61" s="61">
        <f>IF(B59="HYBRID",HLOOKUP(H60,MOVIMENTOS!$A$38:$AQ$39,2,0),0)</f>
        <v>0</v>
      </c>
      <c r="AD61" s="61">
        <f>IF(B59="HYBRID",HLOOKUP(I60,MOVIMENTOS!$A$38:$AQ$39,2,0),0)</f>
        <v>0</v>
      </c>
      <c r="AE61" s="61">
        <f>IF(B59="HYBRID",HLOOKUP(J60,MOVIMENTOS!$A$38:$AQ$39,2,0),0)</f>
        <v>0</v>
      </c>
      <c r="AF61" s="61">
        <f>IF(B59="HYBRID",HLOOKUP(K60,MOVIMENTOS!$A$38:$AQ$39,2,0),0)</f>
        <v>0</v>
      </c>
      <c r="AG61" s="61">
        <f>IF(B59="HYBRID",HLOOKUP(L60,MOVIMENTOS!$A$38:$AQ$39,2,0),0)</f>
        <v>0</v>
      </c>
      <c r="AH61" s="61">
        <f>IF(B59="HYBRID",HLOOKUP(M60,MOVIMENTOS!$A$38:$AQ$39,2,0),0)</f>
        <v>0</v>
      </c>
      <c r="AI61" s="61">
        <f>IF(B59="HYBRID",HLOOKUP(N60,MOVIMENTOS!$A$38:$AQ$39,2,0),0)</f>
        <v>0</v>
      </c>
      <c r="AJ61" s="62">
        <f>IF(B59="TRE",HLOOKUP(G60,MOVIMENTOS!$A$57:$K$60,VLOOKUP($C$4,MOVIMENTOS!$A$63:$B$65,2,0),TRUE),0)</f>
        <v>0</v>
      </c>
      <c r="AK61" s="62">
        <f>IF(B59="TRE",HLOOKUP(H60,MOVIMENTOS!$A$57:$K$60,VLOOKUP($C$4,MOVIMENTOS!$A$63:$B$65,2,0),TRUE),0)</f>
        <v>0</v>
      </c>
      <c r="AL61" s="62">
        <f>IF(B59="TRE",HLOOKUP(I60,MOVIMENTOS!$A$57:$K$60,VLOOKUP($C$4,MOVIMENTOS!$A$63:$B$65,2,0),TRUE),0)</f>
        <v>0</v>
      </c>
      <c r="AM61" s="62">
        <f>IF(B59="TRE",HLOOKUP(J60,MOVIMENTOS!$A$57:$K$60,VLOOKUP($C$4,MOVIMENTOS!$A$63:$B$65,2,0),TRUE),0)</f>
        <v>0</v>
      </c>
      <c r="AN61" s="62">
        <f>IF(B59="TRE",HLOOKUP(M60,MOVIMENTOS!$A$57:$K$60,VLOOKUP($C$4,MOVIMENTOS!$A$63:$B$65,2,0),TRUE),0)</f>
        <v>0</v>
      </c>
      <c r="AO61" s="62">
        <f>IF(B59="TRE",HLOOKUP(N60,MOVIMENTOS!$A$57:$K$60,VLOOKUP($C$4,MOVIMENTOS!$A$63:$B$65,2,0),TRUE),0)</f>
        <v>0</v>
      </c>
      <c r="AP61" s="62">
        <f>IF(C59="TRE",HLOOKUP(P60,MOVIMENTOS!$A$57:$K$60,VLOOKUP($C$4,MOVIMENTOS!$A$63:$B$65,2,0),TRUE),0)</f>
        <v>0</v>
      </c>
      <c r="AQ61" s="62">
        <f>IF(D59="TRE",HLOOKUP(Q60,MOVIMENTOS!$A$57:$K$60,VLOOKUP($C$4,MOVIMENTOS!$A$63:$B$65,2,0),TRUE),0)</f>
        <v>0</v>
      </c>
      <c r="AR61" s="71" t="s">
        <v>1622</v>
      </c>
      <c r="AS61" s="60"/>
      <c r="AT61" s="60"/>
      <c r="AU61" s="60"/>
      <c r="AV61" s="60"/>
      <c r="AW61" s="60"/>
      <c r="AX61" s="60"/>
      <c r="AY61" s="60"/>
      <c r="AZ61" s="60"/>
      <c r="BA61" s="60"/>
      <c r="BB61" s="60"/>
      <c r="BC61" s="60"/>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row>
    <row r="62" spans="1:139" s="43" customFormat="1" ht="12" customHeight="1" x14ac:dyDescent="0.25">
      <c r="A62" s="146"/>
      <c r="B62" s="149"/>
      <c r="C62" s="42" t="str">
        <f t="shared" ref="C62" si="114">IF($C$4="Dueto","Faturização",IF($C$4="Dueto Misto","Faturização",IF($C$4="Equipa","Faturização",IF($C$4="Combinado","Faturização",""))))</f>
        <v/>
      </c>
      <c r="D62" s="101"/>
      <c r="E62" s="92" t="str">
        <f t="shared" ref="E62" si="115">IF(AND(C62="Faturização",B59="Hybrid"),"Faturização","")</f>
        <v/>
      </c>
      <c r="F62" s="73"/>
      <c r="G62" s="74"/>
      <c r="H62" s="75"/>
      <c r="I62" s="75"/>
      <c r="J62" s="75"/>
      <c r="K62" s="75"/>
      <c r="L62" s="75"/>
      <c r="M62" s="75"/>
      <c r="N62" s="76"/>
      <c r="O62" s="60">
        <f t="shared" ref="O62" si="116">(G61*G62)+(H61*H62)+(I61*I62)+(J61*J62)+(K61*K62)+(L61*L62)+(M61*M62)+(N61*N62)</f>
        <v>0</v>
      </c>
      <c r="P62" s="60"/>
      <c r="Q62" s="42"/>
      <c r="R62" s="42"/>
      <c r="S62" s="42"/>
      <c r="T62" s="42"/>
      <c r="U62" s="42"/>
      <c r="V62" s="42"/>
      <c r="W62" s="69">
        <f t="shared" ref="W62" si="117">(Q61*Q62)+(R61*R62)+(S61*S62)+(T61*T62)+(U61*U62)+(V61*V62)</f>
        <v>0</v>
      </c>
      <c r="X62" s="69">
        <f t="shared" si="113"/>
        <v>0</v>
      </c>
      <c r="Y62" s="126"/>
      <c r="Z62" s="60"/>
      <c r="AA62" s="60"/>
      <c r="AB62" s="61"/>
      <c r="AC62" s="61"/>
      <c r="AD62" s="61"/>
      <c r="AE62" s="61"/>
      <c r="AF62" s="61"/>
      <c r="AG62" s="61"/>
      <c r="AH62" s="61"/>
      <c r="AI62" s="61"/>
      <c r="AJ62" s="62"/>
      <c r="AK62" s="62"/>
      <c r="AL62" s="62"/>
      <c r="AM62" s="62"/>
      <c r="AN62" s="62"/>
      <c r="AO62" s="62"/>
      <c r="AP62" s="62"/>
      <c r="AQ62" s="62"/>
      <c r="AR62" s="69" t="s">
        <v>1623</v>
      </c>
      <c r="AS62" s="60"/>
      <c r="AT62" s="60"/>
      <c r="AU62" s="60"/>
      <c r="AV62" s="60"/>
      <c r="AW62" s="60"/>
      <c r="AX62" s="60"/>
      <c r="AY62" s="60"/>
      <c r="AZ62" s="60"/>
      <c r="BA62" s="60"/>
      <c r="BB62" s="60"/>
      <c r="BC62" s="60"/>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row>
    <row r="63" spans="1:139" s="43" customFormat="1" ht="12" customHeight="1" x14ac:dyDescent="0.25">
      <c r="A63" s="146"/>
      <c r="B63" s="149"/>
      <c r="C63" s="85" t="str">
        <f t="shared" ref="C63" si="118">IF(AND($B59="ACROB",$C$4="EQUIPA"),"ACROB_B",IF(AND($B59="ACROB",$C$4="combinado"),"ACROB_B",""))</f>
        <v/>
      </c>
      <c r="D63" s="101"/>
      <c r="E63" s="53" t="s">
        <v>68</v>
      </c>
      <c r="F63" s="84" t="str">
        <f t="shared" ref="F63" si="119">IF(C64="ACROB_C","ACRO-PAIR","")</f>
        <v/>
      </c>
      <c r="G63" s="78"/>
      <c r="H63" s="48"/>
      <c r="I63" s="48"/>
      <c r="J63" s="48"/>
      <c r="K63" s="48"/>
      <c r="L63" s="48"/>
      <c r="M63" s="48"/>
      <c r="N63" s="79"/>
      <c r="O63" s="48"/>
      <c r="P63" s="48"/>
      <c r="Q63" s="80"/>
      <c r="R63" s="80"/>
      <c r="S63" s="80"/>
      <c r="T63" s="80"/>
      <c r="U63" s="80"/>
      <c r="V63" s="77"/>
      <c r="W63" s="48"/>
      <c r="X63" s="48"/>
      <c r="Y63" s="126"/>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row>
    <row r="64" spans="1:139" s="43" customFormat="1" ht="12" customHeight="1" thickBot="1" x14ac:dyDescent="0.3">
      <c r="A64" s="147"/>
      <c r="B64" s="150"/>
      <c r="C64" s="86" t="str">
        <f t="shared" ref="C64" si="120">IF(AND(B59="ACROB",$C$5="DUETO"),"ACROB_C","")</f>
        <v/>
      </c>
      <c r="D64" s="102"/>
      <c r="E64" s="54" t="s">
        <v>1175</v>
      </c>
      <c r="F64" s="81"/>
      <c r="G64" s="82"/>
      <c r="H64" s="49"/>
      <c r="I64" s="49"/>
      <c r="J64" s="49"/>
      <c r="K64" s="49"/>
      <c r="L64" s="49"/>
      <c r="M64" s="49"/>
      <c r="N64" s="83"/>
      <c r="O64" s="48"/>
      <c r="P64" s="48"/>
      <c r="Q64" s="49"/>
      <c r="R64" s="49"/>
      <c r="S64" s="49"/>
      <c r="T64" s="49"/>
      <c r="U64" s="49"/>
      <c r="V64" s="83"/>
      <c r="W64" s="49"/>
      <c r="X64" s="49"/>
      <c r="Y64" s="127"/>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row>
    <row r="65" spans="1:139" s="43" customFormat="1" ht="12" customHeight="1" x14ac:dyDescent="0.25">
      <c r="A65" s="145"/>
      <c r="B65" s="148"/>
      <c r="C65" s="143" t="str">
        <f>IF(B65="HYBRID",MOVIMENTOS!$A$8,IF(B65="ACROB",MOVIMENTOS!$E$8,""))</f>
        <v/>
      </c>
      <c r="D65" s="100"/>
      <c r="E65" s="93" t="s">
        <v>1636</v>
      </c>
      <c r="F65" s="95" t="str">
        <f t="shared" ref="F65" si="121">IF(B65="HYBRID",0.5,IF(B65="TRE",0,""))</f>
        <v/>
      </c>
      <c r="G65" s="38"/>
      <c r="H65" s="40"/>
      <c r="I65" s="40"/>
      <c r="J65" s="40"/>
      <c r="K65" s="40"/>
      <c r="L65" s="40"/>
      <c r="M65" s="40"/>
      <c r="N65" s="39"/>
      <c r="O65" s="67"/>
      <c r="P65" s="107" t="str">
        <f>IF(B65="HYBRID",MOVIMENTOS!$G$8,"")</f>
        <v/>
      </c>
      <c r="Q65" s="41"/>
      <c r="R65" s="40"/>
      <c r="S65" s="40"/>
      <c r="T65" s="40"/>
      <c r="U65" s="40"/>
      <c r="V65" s="39"/>
      <c r="W65" s="67"/>
      <c r="X65" s="67"/>
      <c r="Y65" s="125">
        <f t="shared" ref="Y65" si="122">IF(E68="Faturização",X68,IF(E68="",X67,0))</f>
        <v>0</v>
      </c>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row>
    <row r="66" spans="1:139" s="43" customFormat="1" ht="12" customHeight="1" x14ac:dyDescent="0.25">
      <c r="A66" s="146"/>
      <c r="B66" s="149"/>
      <c r="C66" s="144"/>
      <c r="D66" s="101"/>
      <c r="E66" s="94"/>
      <c r="F66" s="96"/>
      <c r="G66" s="44"/>
      <c r="H66" s="46"/>
      <c r="I66" s="46"/>
      <c r="J66" s="46"/>
      <c r="K66" s="46"/>
      <c r="L66" s="46"/>
      <c r="M66" s="46"/>
      <c r="N66" s="45"/>
      <c r="O66" s="33"/>
      <c r="P66" s="108"/>
      <c r="Q66" s="46"/>
      <c r="R66" s="46"/>
      <c r="S66" s="46"/>
      <c r="T66" s="46"/>
      <c r="U66" s="46"/>
      <c r="V66" s="46"/>
      <c r="W66" s="60"/>
      <c r="X66" s="60"/>
      <c r="Y66" s="126"/>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row>
    <row r="67" spans="1:139" s="43" customFormat="1" ht="12" customHeight="1" x14ac:dyDescent="0.3">
      <c r="A67" s="146"/>
      <c r="B67" s="149"/>
      <c r="C67" s="47" t="str">
        <f>IF(B65="HYBRID",MOVIMENTOS!$P$8,"")</f>
        <v/>
      </c>
      <c r="D67" s="101"/>
      <c r="E67" s="91" t="s">
        <v>1175</v>
      </c>
      <c r="F67" s="32">
        <f>IF(F66=MOVIMENTOS!$A$35,MOVIMENTOS!$A$36,IF(F66=MOVIMENTOS!$B$35,MOVIMENTOS!$B$36,IF(F66=MOVIMENTOS!$C$35,MOVIMENTOS!$C$36,IF(F66=MOVIMENTOS!$D$35,MOVIMENTOS!$D$36,IF(F66=MOVIMENTOS!$F$35,MOVIMENTOS!$F$36,IF(F66=MOVIMENTOS!$G$35,MOVIMENTOS!$G$36,IF(F66=MOVIMENTOS!$H$35,MOVIMENTOS!$H$36,0)))))))</f>
        <v>0</v>
      </c>
      <c r="G67" s="57">
        <f t="shared" ref="G67" si="123">IF(OR(IFERROR(AB67,TRUE)=TRUE,IFERROR(AJ67,TRUE)=TRUE)=TRUE,0,IF(AB67=0,AJ67,AB67))</f>
        <v>0</v>
      </c>
      <c r="H67" s="57">
        <f t="shared" ref="H67" si="124">IF(OR(IFERROR(AC67,TRUE)=TRUE,IFERROR(AK67,TRUE)=TRUE)=TRUE,0,IF(AC67=0,AK67,AC67))</f>
        <v>0</v>
      </c>
      <c r="I67" s="57">
        <f t="shared" ref="I67" si="125">IF(OR(IFERROR(AD67,TRUE)=TRUE,IFERROR(AL67,TRUE)=TRUE)=TRUE,0,IF(AD67=0,AL67,AD67))</f>
        <v>0</v>
      </c>
      <c r="J67" s="57">
        <f t="shared" ref="J67" si="126">IF(OR(IFERROR(AE67,TRUE)=TRUE,IFERROR(AM67,TRUE)=TRUE)=TRUE,0,IF(AE67=0,AM67,AE67))</f>
        <v>0</v>
      </c>
      <c r="K67" s="57">
        <f t="shared" ref="K67" si="127">IF(OR(IFERROR(AF67,TRUE)=TRUE,IFERROR(AN67,TRUE)=TRUE)=TRUE,0,IF(AF67=0,AN67,AF67))</f>
        <v>0</v>
      </c>
      <c r="L67" s="57">
        <f t="shared" ref="L67" si="128">IF(OR(IFERROR(AG67,TRUE)=TRUE,IFERROR(AO67,TRUE)=TRUE)=TRUE,0,IF(AG67=0,AO67,AG67))</f>
        <v>0</v>
      </c>
      <c r="M67" s="57">
        <f t="shared" ref="M67" si="129">IF(OR(IFERROR(AH67,TRUE)=TRUE,IFERROR(AP67,TRUE)=TRUE)=TRUE,0,IF(AH67=0,AP67,AH67))</f>
        <v>0</v>
      </c>
      <c r="N67" s="57">
        <f t="shared" ref="N67" si="130">IF(OR(IFERROR(AI67,TRUE)=TRUE,IFERROR(AQ67,TRUE)=TRUE)=TRUE,0,IF(AI67=0,AQ67,AI67))</f>
        <v>0</v>
      </c>
      <c r="O67" s="33">
        <f t="shared" ref="O67" si="131">SUM(G67:N67)</f>
        <v>0</v>
      </c>
      <c r="P67" s="33" t="str">
        <f t="shared" ref="P67" si="132">C67</f>
        <v/>
      </c>
      <c r="Q67" s="33">
        <f>IF(Q66=MOVIMENTOS!$A$53,MOVIMENTOS!$A$54,IF(Q66=MOVIMENTOS!$B$53,MOVIMENTOS!$B$54,IF(Q66=MOVIMENTOS!$C$53,MOVIMENTOS!$C$54,IF(Q66=MOVIMENTOS!$D$53,MOVIMENTOS!$D$54,IF(Q66=MOVIMENTOS!$E$53,MOVIMENTOS!$E$54,IF(Q66=MOVIMENTOS!$F$53,MOVIMENTOS!$F$54,IF(Q66=MOVIMENTOS!$G$53,MOVIMENTOS!$G$54,IF(Q66=MOVIMENTOS!$H$53,MOVIMENTOS!$H$54,IF(Q66=MOVIMENTOS!$I$53,MOVIMENTOS!$I$54,IF(Q66=MOVIMENTOS!$J$53,MOVIMENTOS!$J$54,IF(Q66=MOVIMENTOS!$K$53,MOVIMENTOS!$K$54,IF(Q66=MOVIMENTOS!$L$53,MOVIMENTOS!$L$54,IF(Q66=MOVIMENTOS!$M$53,MOVIMENTOS!$M$54,0)))))))))))))</f>
        <v>0</v>
      </c>
      <c r="R67" s="33">
        <f>IF(R66=MOVIMENTOS!$A$53,MOVIMENTOS!$A$54,IF(R66=MOVIMENTOS!$B$53,MOVIMENTOS!$B$54,IF(R66=MOVIMENTOS!$C$53,MOVIMENTOS!$C$54,IF(R66=MOVIMENTOS!$D$53,MOVIMENTOS!$D$54,IF(R66=MOVIMENTOS!$E$53,MOVIMENTOS!$E$54,IF(R66=MOVIMENTOS!$F$53,MOVIMENTOS!$F$54,IF(R66=MOVIMENTOS!$G$53,MOVIMENTOS!$G$54,IF(R66=MOVIMENTOS!$H$53,MOVIMENTOS!$H$54,IF(R66=MOVIMENTOS!$I$53,MOVIMENTOS!$I$54,IF(R66=MOVIMENTOS!$J$53,MOVIMENTOS!$J$54,IF(R66=MOVIMENTOS!$K$53,MOVIMENTOS!$K$54,IF(R66=MOVIMENTOS!$L$53,MOVIMENTOS!$L$54,IF(R66=MOVIMENTOS!$M$53,MOVIMENTOS!$M$54,0)))))))))))))</f>
        <v>0</v>
      </c>
      <c r="S67" s="33">
        <f>IF(S66=MOVIMENTOS!$A$53,MOVIMENTOS!$A$54,IF(S66=MOVIMENTOS!$B$53,MOVIMENTOS!$B$54,IF(S66=MOVIMENTOS!$C$53,MOVIMENTOS!$C$54,IF(S66=MOVIMENTOS!$D$53,MOVIMENTOS!$D$54,IF(S66=MOVIMENTOS!$E$53,MOVIMENTOS!$E$54,IF(S66=MOVIMENTOS!$F$53,MOVIMENTOS!$F$54,IF(S66=MOVIMENTOS!$G$53,MOVIMENTOS!$G$54,IF(S66=MOVIMENTOS!$H$53,MOVIMENTOS!$H$54,IF(S66=MOVIMENTOS!$I$53,MOVIMENTOS!$I$54,IF(S66=MOVIMENTOS!$J$53,MOVIMENTOS!$J$54,IF(S66=MOVIMENTOS!$K$53,MOVIMENTOS!$K$54,IF(S66=MOVIMENTOS!$L$53,MOVIMENTOS!$L$54,IF(S66=MOVIMENTOS!$M$53,MOVIMENTOS!$M$54,0)))))))))))))</f>
        <v>0</v>
      </c>
      <c r="T67" s="33">
        <f>IF(T66=MOVIMENTOS!$A$53,MOVIMENTOS!$A$54,IF(T66=MOVIMENTOS!$B$53,MOVIMENTOS!$B$54,IF(T66=MOVIMENTOS!$C$53,MOVIMENTOS!$C$54,IF(T66=MOVIMENTOS!$D$53,MOVIMENTOS!$D$54,IF(T66=MOVIMENTOS!$E$53,MOVIMENTOS!$E$54,IF(T66=MOVIMENTOS!$F$53,MOVIMENTOS!$F$54,IF(T66=MOVIMENTOS!$G$53,MOVIMENTOS!$G$54,IF(T66=MOVIMENTOS!$H$53,MOVIMENTOS!$H$54,IF(T66=MOVIMENTOS!$I$53,MOVIMENTOS!$I$54,IF(T66=MOVIMENTOS!$J$53,MOVIMENTOS!$J$54,IF(T66=MOVIMENTOS!$K$53,MOVIMENTOS!$K$54,IF(T66=MOVIMENTOS!$L$53,MOVIMENTOS!$L$54,IF(T66=MOVIMENTOS!$M$53,MOVIMENTOS!$M$54,0)))))))))))))</f>
        <v>0</v>
      </c>
      <c r="U67" s="33">
        <f>IF(U66=MOVIMENTOS!$A$53,MOVIMENTOS!$A$54,IF(U66=MOVIMENTOS!$B$53,MOVIMENTOS!$B$54,IF(U66=MOVIMENTOS!$C$53,MOVIMENTOS!$C$54,IF(U66=MOVIMENTOS!$D$53,MOVIMENTOS!$D$54,IF(U66=MOVIMENTOS!$E$53,MOVIMENTOS!$E$54,IF(U66=MOVIMENTOS!$F$53,MOVIMENTOS!$F$54,IF(U66=MOVIMENTOS!$G$53,MOVIMENTOS!$G$54,IF(U66=MOVIMENTOS!$H$53,MOVIMENTOS!$H$54,IF(U66=MOVIMENTOS!$I$53,MOVIMENTOS!$I$54,IF(U66=MOVIMENTOS!$J$53,MOVIMENTOS!$J$54,IF(U66=MOVIMENTOS!$K$53,MOVIMENTOS!$K$54,IF(U66=MOVIMENTOS!$L$53,MOVIMENTOS!$L$54,IF(U66=MOVIMENTOS!$M$53,MOVIMENTOS!$M$54,0)))))))))))))</f>
        <v>0</v>
      </c>
      <c r="V67" s="33">
        <f>IF(V66=MOVIMENTOS!$A$53,MOVIMENTOS!$A$54,IF(V66=MOVIMENTOS!$B$53,MOVIMENTOS!$B$54,IF(V66=MOVIMENTOS!$C$53,MOVIMENTOS!$C$54,IF(V66=MOVIMENTOS!$D$53,MOVIMENTOS!$D$54,IF(V66=MOVIMENTOS!$E$53,MOVIMENTOS!$E$54,IF(V66=MOVIMENTOS!$F$53,MOVIMENTOS!$F$54,IF(V66=MOVIMENTOS!$G$53,MOVIMENTOS!$G$54,IF(V66=MOVIMENTOS!$H$53,MOVIMENTOS!$H$54,IF(V66=MOVIMENTOS!$I$53,MOVIMENTOS!$I$54,IF(V66=MOVIMENTOS!$J$53,MOVIMENTOS!$J$54,IF(V66=MOVIMENTOS!$K$53,MOVIMENTOS!$K$54,IF(V66=MOVIMENTOS!$L$53,MOVIMENTOS!$L$54,IF(V66=MOVIMENTOS!$M$53,MOVIMENTOS!$M$54,0)))))))))))))</f>
        <v>0</v>
      </c>
      <c r="W67" s="89">
        <f>IF(W66=MOVIMENTOS!$A$53,MOVIMENTOS!$A$54,IF(W66=MOVIMENTOS!$B$53,MOVIMENTOS!$B$54,IF(W66=MOVIMENTOS!$C$53,MOVIMENTOS!$C$54,IF(W66=MOVIMENTOS!$D$53,MOVIMENTOS!$D$54,IF(W66=MOVIMENTOS!$E$53,MOVIMENTOS!$E$54,IF(W66=MOVIMENTOS!$F$53,MOVIMENTOS!$F$54,IF(W66=MOVIMENTOS!$G$53,MOVIMENTOS!$G$54,IF(W66=MOVIMENTOS!$H$53,MOVIMENTOS!$H$54,IF(W66=MOVIMENTOS!$I$53,MOVIMENTOS!$I$54,IF(W66=MOVIMENTOS!$J$53,MOVIMENTOS!$J$54,IF(W66=MOVIMENTOS!$K$53,MOVIMENTOS!$K$54,IF(W66=MOVIMENTOS!$L$53,MOVIMENTOS!$L$54,IF(W66=MOVIMENTOS!$M$53,MOVIMENTOS!$M$54,0)))))))))))))</f>
        <v>0</v>
      </c>
      <c r="X67" s="70">
        <f t="shared" ref="X67:X68" si="133">O67+W67+SUM(F70:V70)</f>
        <v>0</v>
      </c>
      <c r="Y67" s="126"/>
      <c r="Z67" s="68"/>
      <c r="AA67" s="60"/>
      <c r="AB67" s="61">
        <f>IF(B65="HYBRID",HLOOKUP(G66,MOVIMENTOS!$A$38:$AQ$39,2,0),0)</f>
        <v>0</v>
      </c>
      <c r="AC67" s="61">
        <f>IF(B65="HYBRID",HLOOKUP(H66,MOVIMENTOS!$A$38:$AQ$39,2,0),0)</f>
        <v>0</v>
      </c>
      <c r="AD67" s="61">
        <f>IF(B65="HYBRID",HLOOKUP(I66,MOVIMENTOS!$A$38:$AQ$39,2,0),0)</f>
        <v>0</v>
      </c>
      <c r="AE67" s="61">
        <f>IF(B65="HYBRID",HLOOKUP(J66,MOVIMENTOS!$A$38:$AQ$39,2,0),0)</f>
        <v>0</v>
      </c>
      <c r="AF67" s="61">
        <f>IF(B65="HYBRID",HLOOKUP(K66,MOVIMENTOS!$A$38:$AQ$39,2,0),0)</f>
        <v>0</v>
      </c>
      <c r="AG67" s="61">
        <f>IF(B65="HYBRID",HLOOKUP(L66,MOVIMENTOS!$A$38:$AQ$39,2,0),0)</f>
        <v>0</v>
      </c>
      <c r="AH67" s="61">
        <f>IF(B65="HYBRID",HLOOKUP(M66,MOVIMENTOS!$A$38:$AQ$39,2,0),0)</f>
        <v>0</v>
      </c>
      <c r="AI67" s="61">
        <f>IF(B65="HYBRID",HLOOKUP(N66,MOVIMENTOS!$A$38:$AQ$39,2,0),0)</f>
        <v>0</v>
      </c>
      <c r="AJ67" s="62">
        <f>IF(B65="TRE",HLOOKUP(G66,MOVIMENTOS!$A$57:$K$60,VLOOKUP($C$4,MOVIMENTOS!$A$63:$B$65,2,0),TRUE),0)</f>
        <v>0</v>
      </c>
      <c r="AK67" s="62">
        <f>IF(B65="TRE",HLOOKUP(H66,MOVIMENTOS!$A$57:$K$60,VLOOKUP($C$4,MOVIMENTOS!$A$63:$B$65,2,0),TRUE),0)</f>
        <v>0</v>
      </c>
      <c r="AL67" s="62">
        <f>IF(B65="TRE",HLOOKUP(I66,MOVIMENTOS!$A$57:$K$60,VLOOKUP($C$4,MOVIMENTOS!$A$63:$B$65,2,0),TRUE),0)</f>
        <v>0</v>
      </c>
      <c r="AM67" s="62">
        <f>IF(B65="TRE",HLOOKUP(J66,MOVIMENTOS!$A$57:$K$60,VLOOKUP($C$4,MOVIMENTOS!$A$63:$B$65,2,0),TRUE),0)</f>
        <v>0</v>
      </c>
      <c r="AN67" s="62">
        <f>IF(B65="TRE",HLOOKUP(M66,MOVIMENTOS!$A$57:$K$60,VLOOKUP($C$4,MOVIMENTOS!$A$63:$B$65,2,0),TRUE),0)</f>
        <v>0</v>
      </c>
      <c r="AO67" s="62">
        <f>IF(B65="TRE",HLOOKUP(N66,MOVIMENTOS!$A$57:$K$60,VLOOKUP($C$4,MOVIMENTOS!$A$63:$B$65,2,0),TRUE),0)</f>
        <v>0</v>
      </c>
      <c r="AP67" s="62">
        <f>IF(C65="TRE",HLOOKUP(P66,MOVIMENTOS!$A$57:$K$60,VLOOKUP($C$4,MOVIMENTOS!$A$63:$B$65,2,0),TRUE),0)</f>
        <v>0</v>
      </c>
      <c r="AQ67" s="62">
        <f>IF(D65="TRE",HLOOKUP(Q66,MOVIMENTOS!$A$57:$K$60,VLOOKUP($C$4,MOVIMENTOS!$A$63:$B$65,2,0),TRUE),0)</f>
        <v>0</v>
      </c>
      <c r="AR67" s="71" t="s">
        <v>1622</v>
      </c>
      <c r="AS67" s="60"/>
      <c r="AT67" s="60"/>
      <c r="AU67" s="60"/>
      <c r="AV67" s="60"/>
      <c r="AW67" s="60"/>
      <c r="AX67" s="60"/>
      <c r="AY67" s="60"/>
      <c r="AZ67" s="60"/>
      <c r="BA67" s="60"/>
      <c r="BB67" s="60"/>
      <c r="BC67" s="60"/>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row>
    <row r="68" spans="1:139" s="43" customFormat="1" ht="12" customHeight="1" x14ac:dyDescent="0.25">
      <c r="A68" s="146"/>
      <c r="B68" s="149"/>
      <c r="C68" s="42" t="str">
        <f t="shared" ref="C68" si="134">IF($C$4="Dueto","Faturização",IF($C$4="Dueto Misto","Faturização",IF($C$4="Equipa","Faturização",IF($C$4="Combinado","Faturização",""))))</f>
        <v/>
      </c>
      <c r="D68" s="101"/>
      <c r="E68" s="92" t="str">
        <f t="shared" ref="E68" si="135">IF(AND(C68="Faturização",B65="Hybrid"),"Faturização","")</f>
        <v/>
      </c>
      <c r="F68" s="73"/>
      <c r="G68" s="74"/>
      <c r="H68" s="75"/>
      <c r="I68" s="75"/>
      <c r="J68" s="75"/>
      <c r="K68" s="75"/>
      <c r="L68" s="75"/>
      <c r="M68" s="75"/>
      <c r="N68" s="76"/>
      <c r="O68" s="60">
        <f t="shared" ref="O68" si="136">(G67*G68)+(H67*H68)+(I67*I68)+(J67*J68)+(K67*K68)+(L67*L68)+(M67*M68)+(N67*N68)</f>
        <v>0</v>
      </c>
      <c r="P68" s="60"/>
      <c r="Q68" s="42"/>
      <c r="R68" s="42"/>
      <c r="S68" s="42"/>
      <c r="T68" s="42"/>
      <c r="U68" s="42"/>
      <c r="V68" s="42"/>
      <c r="W68" s="69">
        <f t="shared" ref="W68" si="137">(Q67*Q68)+(R67*R68)+(S67*S68)+(T67*T68)+(U67*U68)+(V67*V68)</f>
        <v>0</v>
      </c>
      <c r="X68" s="69">
        <f t="shared" si="133"/>
        <v>0</v>
      </c>
      <c r="Y68" s="126"/>
      <c r="Z68" s="60"/>
      <c r="AA68" s="60"/>
      <c r="AB68" s="61"/>
      <c r="AC68" s="61"/>
      <c r="AD68" s="61"/>
      <c r="AE68" s="61"/>
      <c r="AF68" s="61"/>
      <c r="AG68" s="61"/>
      <c r="AH68" s="61"/>
      <c r="AI68" s="61"/>
      <c r="AJ68" s="62"/>
      <c r="AK68" s="62"/>
      <c r="AL68" s="62"/>
      <c r="AM68" s="62"/>
      <c r="AN68" s="62"/>
      <c r="AO68" s="62"/>
      <c r="AP68" s="62"/>
      <c r="AQ68" s="62"/>
      <c r="AR68" s="69" t="s">
        <v>1623</v>
      </c>
      <c r="AS68" s="60"/>
      <c r="AT68" s="60"/>
      <c r="AU68" s="60"/>
      <c r="AV68" s="60"/>
      <c r="AW68" s="60"/>
      <c r="AX68" s="60"/>
      <c r="AY68" s="60"/>
      <c r="AZ68" s="60"/>
      <c r="BA68" s="60"/>
      <c r="BB68" s="60"/>
      <c r="BC68" s="60"/>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row>
    <row r="69" spans="1:139" s="43" customFormat="1" ht="12" customHeight="1" x14ac:dyDescent="0.25">
      <c r="A69" s="146"/>
      <c r="B69" s="149"/>
      <c r="C69" s="85" t="str">
        <f t="shared" ref="C69" si="138">IF(AND($B65="ACROB",$C$4="EQUIPA"),"ACROB_B",IF(AND($B65="ACROB",$C$4="combinado"),"ACROB_B",""))</f>
        <v/>
      </c>
      <c r="D69" s="101"/>
      <c r="E69" s="53" t="s">
        <v>68</v>
      </c>
      <c r="F69" s="84" t="str">
        <f t="shared" ref="F69" si="139">IF(C70="ACROB_C","ACRO-PAIR","")</f>
        <v/>
      </c>
      <c r="G69" s="78"/>
      <c r="H69" s="48"/>
      <c r="I69" s="48"/>
      <c r="J69" s="48"/>
      <c r="K69" s="48"/>
      <c r="L69" s="48"/>
      <c r="M69" s="48"/>
      <c r="N69" s="79"/>
      <c r="O69" s="48"/>
      <c r="P69" s="48"/>
      <c r="Q69" s="80"/>
      <c r="R69" s="80"/>
      <c r="S69" s="80"/>
      <c r="T69" s="80"/>
      <c r="U69" s="80"/>
      <c r="V69" s="77"/>
      <c r="W69" s="48"/>
      <c r="X69" s="48"/>
      <c r="Y69" s="126"/>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row>
    <row r="70" spans="1:139" s="43" customFormat="1" ht="12" customHeight="1" thickBot="1" x14ac:dyDescent="0.3">
      <c r="A70" s="147"/>
      <c r="B70" s="150"/>
      <c r="C70" s="86" t="str">
        <f t="shared" ref="C70" si="140">IF(AND(B65="ACROB",$C$5="DUETO"),"ACROB_C","")</f>
        <v/>
      </c>
      <c r="D70" s="102"/>
      <c r="E70" s="54" t="s">
        <v>1175</v>
      </c>
      <c r="F70" s="81"/>
      <c r="G70" s="82"/>
      <c r="H70" s="49"/>
      <c r="I70" s="49"/>
      <c r="J70" s="49"/>
      <c r="K70" s="49"/>
      <c r="L70" s="49"/>
      <c r="M70" s="49"/>
      <c r="N70" s="83"/>
      <c r="O70" s="48"/>
      <c r="P70" s="48"/>
      <c r="Q70" s="49"/>
      <c r="R70" s="49"/>
      <c r="S70" s="49"/>
      <c r="T70" s="49"/>
      <c r="U70" s="49"/>
      <c r="V70" s="83"/>
      <c r="W70" s="49"/>
      <c r="X70" s="49"/>
      <c r="Y70" s="127"/>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row>
    <row r="71" spans="1:139" s="43" customFormat="1" ht="12" customHeight="1" x14ac:dyDescent="0.25">
      <c r="A71" s="145"/>
      <c r="B71" s="148"/>
      <c r="C71" s="143" t="str">
        <f>IF(B71="HYBRID",MOVIMENTOS!$A$8,IF(B71="ACROB",MOVIMENTOS!$E$8,""))</f>
        <v/>
      </c>
      <c r="D71" s="100"/>
      <c r="E71" s="93" t="s">
        <v>1636</v>
      </c>
      <c r="F71" s="95" t="str">
        <f t="shared" ref="F71" si="141">IF(B71="HYBRID",0.5,IF(B71="TRE",0,""))</f>
        <v/>
      </c>
      <c r="G71" s="38"/>
      <c r="H71" s="40"/>
      <c r="I71" s="40"/>
      <c r="J71" s="40"/>
      <c r="K71" s="40"/>
      <c r="L71" s="40"/>
      <c r="M71" s="40"/>
      <c r="N71" s="39"/>
      <c r="O71" s="67"/>
      <c r="P71" s="107" t="str">
        <f>IF(B71="HYBRID",MOVIMENTOS!$G$8,"")</f>
        <v/>
      </c>
      <c r="Q71" s="41"/>
      <c r="R71" s="40"/>
      <c r="S71" s="40"/>
      <c r="T71" s="40"/>
      <c r="U71" s="40"/>
      <c r="V71" s="39"/>
      <c r="W71" s="67"/>
      <c r="X71" s="67"/>
      <c r="Y71" s="125">
        <f t="shared" ref="Y71" si="142">IF(E74="Faturização",X74,IF(E74="",X73,0))</f>
        <v>0</v>
      </c>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row>
    <row r="72" spans="1:139" s="43" customFormat="1" ht="12" customHeight="1" x14ac:dyDescent="0.25">
      <c r="A72" s="146"/>
      <c r="B72" s="149"/>
      <c r="C72" s="144"/>
      <c r="D72" s="101"/>
      <c r="E72" s="94"/>
      <c r="F72" s="96"/>
      <c r="G72" s="44"/>
      <c r="H72" s="46"/>
      <c r="I72" s="46"/>
      <c r="J72" s="46"/>
      <c r="K72" s="46"/>
      <c r="L72" s="46"/>
      <c r="M72" s="46"/>
      <c r="N72" s="45"/>
      <c r="O72" s="33"/>
      <c r="P72" s="108"/>
      <c r="Q72" s="46"/>
      <c r="R72" s="46"/>
      <c r="S72" s="46"/>
      <c r="T72" s="46"/>
      <c r="U72" s="46"/>
      <c r="V72" s="46"/>
      <c r="W72" s="60"/>
      <c r="X72" s="60"/>
      <c r="Y72" s="126"/>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row>
    <row r="73" spans="1:139" s="43" customFormat="1" ht="12" customHeight="1" x14ac:dyDescent="0.3">
      <c r="A73" s="146"/>
      <c r="B73" s="149"/>
      <c r="C73" s="47" t="str">
        <f>IF(B71="HYBRID",MOVIMENTOS!$P$8,"")</f>
        <v/>
      </c>
      <c r="D73" s="101"/>
      <c r="E73" s="91" t="s">
        <v>1175</v>
      </c>
      <c r="F73" s="32">
        <f>IF(F72=MOVIMENTOS!$A$35,MOVIMENTOS!$A$36,IF(F72=MOVIMENTOS!$B$35,MOVIMENTOS!$B$36,IF(F72=MOVIMENTOS!$C$35,MOVIMENTOS!$C$36,IF(F72=MOVIMENTOS!$D$35,MOVIMENTOS!$D$36,IF(F72=MOVIMENTOS!$F$35,MOVIMENTOS!$F$36,IF(F72=MOVIMENTOS!$G$35,MOVIMENTOS!$G$36,IF(F72=MOVIMENTOS!$H$35,MOVIMENTOS!$H$36,0)))))))</f>
        <v>0</v>
      </c>
      <c r="G73" s="57">
        <f t="shared" ref="G73" si="143">IF(OR(IFERROR(AB73,TRUE)=TRUE,IFERROR(AJ73,TRUE)=TRUE)=TRUE,0,IF(AB73=0,AJ73,AB73))</f>
        <v>0</v>
      </c>
      <c r="H73" s="57">
        <f t="shared" ref="H73" si="144">IF(OR(IFERROR(AC73,TRUE)=TRUE,IFERROR(AK73,TRUE)=TRUE)=TRUE,0,IF(AC73=0,AK73,AC73))</f>
        <v>0</v>
      </c>
      <c r="I73" s="57">
        <f t="shared" ref="I73" si="145">IF(OR(IFERROR(AD73,TRUE)=TRUE,IFERROR(AL73,TRUE)=TRUE)=TRUE,0,IF(AD73=0,AL73,AD73))</f>
        <v>0</v>
      </c>
      <c r="J73" s="57">
        <f t="shared" ref="J73" si="146">IF(OR(IFERROR(AE73,TRUE)=TRUE,IFERROR(AM73,TRUE)=TRUE)=TRUE,0,IF(AE73=0,AM73,AE73))</f>
        <v>0</v>
      </c>
      <c r="K73" s="57">
        <f t="shared" ref="K73" si="147">IF(OR(IFERROR(AF73,TRUE)=TRUE,IFERROR(AN73,TRUE)=TRUE)=TRUE,0,IF(AF73=0,AN73,AF73))</f>
        <v>0</v>
      </c>
      <c r="L73" s="57">
        <f t="shared" ref="L73" si="148">IF(OR(IFERROR(AG73,TRUE)=TRUE,IFERROR(AO73,TRUE)=TRUE)=TRUE,0,IF(AG73=0,AO73,AG73))</f>
        <v>0</v>
      </c>
      <c r="M73" s="57">
        <f t="shared" ref="M73" si="149">IF(OR(IFERROR(AH73,TRUE)=TRUE,IFERROR(AP73,TRUE)=TRUE)=TRUE,0,IF(AH73=0,AP73,AH73))</f>
        <v>0</v>
      </c>
      <c r="N73" s="57">
        <f t="shared" ref="N73" si="150">IF(OR(IFERROR(AI73,TRUE)=TRUE,IFERROR(AQ73,TRUE)=TRUE)=TRUE,0,IF(AI73=0,AQ73,AI73))</f>
        <v>0</v>
      </c>
      <c r="O73" s="33">
        <f t="shared" ref="O73" si="151">SUM(G73:N73)</f>
        <v>0</v>
      </c>
      <c r="P73" s="33" t="str">
        <f t="shared" ref="P73" si="152">C73</f>
        <v/>
      </c>
      <c r="Q73" s="33">
        <f>IF(Q72=MOVIMENTOS!$A$53,MOVIMENTOS!$A$54,IF(Q72=MOVIMENTOS!$B$53,MOVIMENTOS!$B$54,IF(Q72=MOVIMENTOS!$C$53,MOVIMENTOS!$C$54,IF(Q72=MOVIMENTOS!$D$53,MOVIMENTOS!$D$54,IF(Q72=MOVIMENTOS!$E$53,MOVIMENTOS!$E$54,IF(Q72=MOVIMENTOS!$F$53,MOVIMENTOS!$F$54,IF(Q72=MOVIMENTOS!$G$53,MOVIMENTOS!$G$54,IF(Q72=MOVIMENTOS!$H$53,MOVIMENTOS!$H$54,IF(Q72=MOVIMENTOS!$I$53,MOVIMENTOS!$I$54,IF(Q72=MOVIMENTOS!$J$53,MOVIMENTOS!$J$54,IF(Q72=MOVIMENTOS!$K$53,MOVIMENTOS!$K$54,IF(Q72=MOVIMENTOS!$L$53,MOVIMENTOS!$L$54,IF(Q72=MOVIMENTOS!$M$53,MOVIMENTOS!$M$54,0)))))))))))))</f>
        <v>0</v>
      </c>
      <c r="R73" s="33">
        <f>IF(R72=MOVIMENTOS!$A$53,MOVIMENTOS!$A$54,IF(R72=MOVIMENTOS!$B$53,MOVIMENTOS!$B$54,IF(R72=MOVIMENTOS!$C$53,MOVIMENTOS!$C$54,IF(R72=MOVIMENTOS!$D$53,MOVIMENTOS!$D$54,IF(R72=MOVIMENTOS!$E$53,MOVIMENTOS!$E$54,IF(R72=MOVIMENTOS!$F$53,MOVIMENTOS!$F$54,IF(R72=MOVIMENTOS!$G$53,MOVIMENTOS!$G$54,IF(R72=MOVIMENTOS!$H$53,MOVIMENTOS!$H$54,IF(R72=MOVIMENTOS!$I$53,MOVIMENTOS!$I$54,IF(R72=MOVIMENTOS!$J$53,MOVIMENTOS!$J$54,IF(R72=MOVIMENTOS!$K$53,MOVIMENTOS!$K$54,IF(R72=MOVIMENTOS!$L$53,MOVIMENTOS!$L$54,IF(R72=MOVIMENTOS!$M$53,MOVIMENTOS!$M$54,0)))))))))))))</f>
        <v>0</v>
      </c>
      <c r="S73" s="33">
        <f>IF(S72=MOVIMENTOS!$A$53,MOVIMENTOS!$A$54,IF(S72=MOVIMENTOS!$B$53,MOVIMENTOS!$B$54,IF(S72=MOVIMENTOS!$C$53,MOVIMENTOS!$C$54,IF(S72=MOVIMENTOS!$D$53,MOVIMENTOS!$D$54,IF(S72=MOVIMENTOS!$E$53,MOVIMENTOS!$E$54,IF(S72=MOVIMENTOS!$F$53,MOVIMENTOS!$F$54,IF(S72=MOVIMENTOS!$G$53,MOVIMENTOS!$G$54,IF(S72=MOVIMENTOS!$H$53,MOVIMENTOS!$H$54,IF(S72=MOVIMENTOS!$I$53,MOVIMENTOS!$I$54,IF(S72=MOVIMENTOS!$J$53,MOVIMENTOS!$J$54,IF(S72=MOVIMENTOS!$K$53,MOVIMENTOS!$K$54,IF(S72=MOVIMENTOS!$L$53,MOVIMENTOS!$L$54,IF(S72=MOVIMENTOS!$M$53,MOVIMENTOS!$M$54,0)))))))))))))</f>
        <v>0</v>
      </c>
      <c r="T73" s="33">
        <f>IF(T72=MOVIMENTOS!$A$53,MOVIMENTOS!$A$54,IF(T72=MOVIMENTOS!$B$53,MOVIMENTOS!$B$54,IF(T72=MOVIMENTOS!$C$53,MOVIMENTOS!$C$54,IF(T72=MOVIMENTOS!$D$53,MOVIMENTOS!$D$54,IF(T72=MOVIMENTOS!$E$53,MOVIMENTOS!$E$54,IF(T72=MOVIMENTOS!$F$53,MOVIMENTOS!$F$54,IF(T72=MOVIMENTOS!$G$53,MOVIMENTOS!$G$54,IF(T72=MOVIMENTOS!$H$53,MOVIMENTOS!$H$54,IF(T72=MOVIMENTOS!$I$53,MOVIMENTOS!$I$54,IF(T72=MOVIMENTOS!$J$53,MOVIMENTOS!$J$54,IF(T72=MOVIMENTOS!$K$53,MOVIMENTOS!$K$54,IF(T72=MOVIMENTOS!$L$53,MOVIMENTOS!$L$54,IF(T72=MOVIMENTOS!$M$53,MOVIMENTOS!$M$54,0)))))))))))))</f>
        <v>0</v>
      </c>
      <c r="U73" s="33">
        <f>IF(U72=MOVIMENTOS!$A$53,MOVIMENTOS!$A$54,IF(U72=MOVIMENTOS!$B$53,MOVIMENTOS!$B$54,IF(U72=MOVIMENTOS!$C$53,MOVIMENTOS!$C$54,IF(U72=MOVIMENTOS!$D$53,MOVIMENTOS!$D$54,IF(U72=MOVIMENTOS!$E$53,MOVIMENTOS!$E$54,IF(U72=MOVIMENTOS!$F$53,MOVIMENTOS!$F$54,IF(U72=MOVIMENTOS!$G$53,MOVIMENTOS!$G$54,IF(U72=MOVIMENTOS!$H$53,MOVIMENTOS!$H$54,IF(U72=MOVIMENTOS!$I$53,MOVIMENTOS!$I$54,IF(U72=MOVIMENTOS!$J$53,MOVIMENTOS!$J$54,IF(U72=MOVIMENTOS!$K$53,MOVIMENTOS!$K$54,IF(U72=MOVIMENTOS!$L$53,MOVIMENTOS!$L$54,IF(U72=MOVIMENTOS!$M$53,MOVIMENTOS!$M$54,0)))))))))))))</f>
        <v>0</v>
      </c>
      <c r="V73" s="33">
        <f>IF(V72=MOVIMENTOS!$A$53,MOVIMENTOS!$A$54,IF(V72=MOVIMENTOS!$B$53,MOVIMENTOS!$B$54,IF(V72=MOVIMENTOS!$C$53,MOVIMENTOS!$C$54,IF(V72=MOVIMENTOS!$D$53,MOVIMENTOS!$D$54,IF(V72=MOVIMENTOS!$E$53,MOVIMENTOS!$E$54,IF(V72=MOVIMENTOS!$F$53,MOVIMENTOS!$F$54,IF(V72=MOVIMENTOS!$G$53,MOVIMENTOS!$G$54,IF(V72=MOVIMENTOS!$H$53,MOVIMENTOS!$H$54,IF(V72=MOVIMENTOS!$I$53,MOVIMENTOS!$I$54,IF(V72=MOVIMENTOS!$J$53,MOVIMENTOS!$J$54,IF(V72=MOVIMENTOS!$K$53,MOVIMENTOS!$K$54,IF(V72=MOVIMENTOS!$L$53,MOVIMENTOS!$L$54,IF(V72=MOVIMENTOS!$M$53,MOVIMENTOS!$M$54,0)))))))))))))</f>
        <v>0</v>
      </c>
      <c r="W73" s="89">
        <f>IF(W72=MOVIMENTOS!$A$53,MOVIMENTOS!$A$54,IF(W72=MOVIMENTOS!$B$53,MOVIMENTOS!$B$54,IF(W72=MOVIMENTOS!$C$53,MOVIMENTOS!$C$54,IF(W72=MOVIMENTOS!$D$53,MOVIMENTOS!$D$54,IF(W72=MOVIMENTOS!$E$53,MOVIMENTOS!$E$54,IF(W72=MOVIMENTOS!$F$53,MOVIMENTOS!$F$54,IF(W72=MOVIMENTOS!$G$53,MOVIMENTOS!$G$54,IF(W72=MOVIMENTOS!$H$53,MOVIMENTOS!$H$54,IF(W72=MOVIMENTOS!$I$53,MOVIMENTOS!$I$54,IF(W72=MOVIMENTOS!$J$53,MOVIMENTOS!$J$54,IF(W72=MOVIMENTOS!$K$53,MOVIMENTOS!$K$54,IF(W72=MOVIMENTOS!$L$53,MOVIMENTOS!$L$54,IF(W72=MOVIMENTOS!$M$53,MOVIMENTOS!$M$54,0)))))))))))))</f>
        <v>0</v>
      </c>
      <c r="X73" s="70">
        <f t="shared" ref="X73:X74" si="153">O73+W73+SUM(F76:V76)</f>
        <v>0</v>
      </c>
      <c r="Y73" s="126"/>
      <c r="Z73" s="68"/>
      <c r="AA73" s="60"/>
      <c r="AB73" s="61">
        <f>IF(B71="HYBRID",HLOOKUP(G72,MOVIMENTOS!$A$38:$AQ$39,2,0),0)</f>
        <v>0</v>
      </c>
      <c r="AC73" s="61">
        <f>IF(B71="HYBRID",HLOOKUP(H72,MOVIMENTOS!$A$38:$AQ$39,2,0),0)</f>
        <v>0</v>
      </c>
      <c r="AD73" s="61">
        <f>IF(B71="HYBRID",HLOOKUP(I72,MOVIMENTOS!$A$38:$AQ$39,2,0),0)</f>
        <v>0</v>
      </c>
      <c r="AE73" s="61">
        <f>IF(B71="HYBRID",HLOOKUP(J72,MOVIMENTOS!$A$38:$AQ$39,2,0),0)</f>
        <v>0</v>
      </c>
      <c r="AF73" s="61">
        <f>IF(B71="HYBRID",HLOOKUP(K72,MOVIMENTOS!$A$38:$AQ$39,2,0),0)</f>
        <v>0</v>
      </c>
      <c r="AG73" s="61">
        <f>IF(B71="HYBRID",HLOOKUP(L72,MOVIMENTOS!$A$38:$AQ$39,2,0),0)</f>
        <v>0</v>
      </c>
      <c r="AH73" s="61">
        <f>IF(B71="HYBRID",HLOOKUP(M72,MOVIMENTOS!$A$38:$AQ$39,2,0),0)</f>
        <v>0</v>
      </c>
      <c r="AI73" s="61">
        <f>IF(B71="HYBRID",HLOOKUP(N72,MOVIMENTOS!$A$38:$AQ$39,2,0),0)</f>
        <v>0</v>
      </c>
      <c r="AJ73" s="62">
        <f>IF(B71="TRE",HLOOKUP(G72,MOVIMENTOS!$A$57:$K$60,VLOOKUP($C$4,MOVIMENTOS!$A$63:$B$65,2,0),TRUE),0)</f>
        <v>0</v>
      </c>
      <c r="AK73" s="62">
        <f>IF(B71="TRE",HLOOKUP(H72,MOVIMENTOS!$A$57:$K$60,VLOOKUP($C$4,MOVIMENTOS!$A$63:$B$65,2,0),TRUE),0)</f>
        <v>0</v>
      </c>
      <c r="AL73" s="62">
        <f>IF(B71="TRE",HLOOKUP(I72,MOVIMENTOS!$A$57:$K$60,VLOOKUP($C$4,MOVIMENTOS!$A$63:$B$65,2,0),TRUE),0)</f>
        <v>0</v>
      </c>
      <c r="AM73" s="62">
        <f>IF(B71="TRE",HLOOKUP(J72,MOVIMENTOS!$A$57:$K$60,VLOOKUP($C$4,MOVIMENTOS!$A$63:$B$65,2,0),TRUE),0)</f>
        <v>0</v>
      </c>
      <c r="AN73" s="62">
        <f>IF(B71="TRE",HLOOKUP(M72,MOVIMENTOS!$A$57:$K$60,VLOOKUP($C$4,MOVIMENTOS!$A$63:$B$65,2,0),TRUE),0)</f>
        <v>0</v>
      </c>
      <c r="AO73" s="62">
        <f>IF(B71="TRE",HLOOKUP(N72,MOVIMENTOS!$A$57:$K$60,VLOOKUP($C$4,MOVIMENTOS!$A$63:$B$65,2,0),TRUE),0)</f>
        <v>0</v>
      </c>
      <c r="AP73" s="62">
        <f>IF(C71="TRE",HLOOKUP(P72,MOVIMENTOS!$A$57:$K$60,VLOOKUP($C$4,MOVIMENTOS!$A$63:$B$65,2,0),TRUE),0)</f>
        <v>0</v>
      </c>
      <c r="AQ73" s="62">
        <f>IF(D71="TRE",HLOOKUP(Q72,MOVIMENTOS!$A$57:$K$60,VLOOKUP($C$4,MOVIMENTOS!$A$63:$B$65,2,0),TRUE),0)</f>
        <v>0</v>
      </c>
      <c r="AR73" s="71" t="s">
        <v>1622</v>
      </c>
      <c r="AS73" s="60"/>
      <c r="AT73" s="60"/>
      <c r="AU73" s="60"/>
      <c r="AV73" s="60"/>
      <c r="AW73" s="60"/>
      <c r="AX73" s="60"/>
      <c r="AY73" s="60"/>
      <c r="AZ73" s="60"/>
      <c r="BA73" s="60"/>
      <c r="BB73" s="60"/>
      <c r="BC73" s="60"/>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row>
    <row r="74" spans="1:139" s="43" customFormat="1" ht="12" customHeight="1" x14ac:dyDescent="0.25">
      <c r="A74" s="146"/>
      <c r="B74" s="149"/>
      <c r="C74" s="42" t="str">
        <f t="shared" ref="C74" si="154">IF($C$4="Dueto","Faturização",IF($C$4="Dueto Misto","Faturização",IF($C$4="Equipa","Faturização",IF($C$4="Combinado","Faturização",""))))</f>
        <v/>
      </c>
      <c r="D74" s="101"/>
      <c r="E74" s="92" t="str">
        <f t="shared" ref="E74" si="155">IF(AND(C74="Faturização",B71="Hybrid"),"Faturização","")</f>
        <v/>
      </c>
      <c r="F74" s="73"/>
      <c r="G74" s="74"/>
      <c r="H74" s="75"/>
      <c r="I74" s="75"/>
      <c r="J74" s="75"/>
      <c r="K74" s="75"/>
      <c r="L74" s="75"/>
      <c r="M74" s="75"/>
      <c r="N74" s="76"/>
      <c r="O74" s="60">
        <f t="shared" ref="O74" si="156">(G73*G74)+(H73*H74)+(I73*I74)+(J73*J74)+(K73*K74)+(L73*L74)+(M73*M74)+(N73*N74)</f>
        <v>0</v>
      </c>
      <c r="P74" s="60"/>
      <c r="Q74" s="42"/>
      <c r="R74" s="42"/>
      <c r="S74" s="42"/>
      <c r="T74" s="42"/>
      <c r="U74" s="42"/>
      <c r="V74" s="42"/>
      <c r="W74" s="69">
        <f t="shared" ref="W74" si="157">(Q73*Q74)+(R73*R74)+(S73*S74)+(T73*T74)+(U73*U74)+(V73*V74)</f>
        <v>0</v>
      </c>
      <c r="X74" s="69">
        <f t="shared" si="153"/>
        <v>0</v>
      </c>
      <c r="Y74" s="126"/>
      <c r="Z74" s="60"/>
      <c r="AA74" s="60"/>
      <c r="AB74" s="61"/>
      <c r="AC74" s="61"/>
      <c r="AD74" s="61"/>
      <c r="AE74" s="61"/>
      <c r="AF74" s="61"/>
      <c r="AG74" s="61"/>
      <c r="AH74" s="61"/>
      <c r="AI74" s="61"/>
      <c r="AJ74" s="62"/>
      <c r="AK74" s="62"/>
      <c r="AL74" s="62"/>
      <c r="AM74" s="62"/>
      <c r="AN74" s="62"/>
      <c r="AO74" s="62"/>
      <c r="AP74" s="62"/>
      <c r="AQ74" s="62"/>
      <c r="AR74" s="69" t="s">
        <v>1623</v>
      </c>
      <c r="AS74" s="60"/>
      <c r="AT74" s="60"/>
      <c r="AU74" s="60"/>
      <c r="AV74" s="60"/>
      <c r="AW74" s="60"/>
      <c r="AX74" s="60"/>
      <c r="AY74" s="60"/>
      <c r="AZ74" s="60"/>
      <c r="BA74" s="60"/>
      <c r="BB74" s="60"/>
      <c r="BC74" s="60"/>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row>
    <row r="75" spans="1:139" s="43" customFormat="1" ht="12" customHeight="1" x14ac:dyDescent="0.25">
      <c r="A75" s="146"/>
      <c r="B75" s="149"/>
      <c r="C75" s="85" t="str">
        <f t="shared" ref="C75" si="158">IF(AND($B71="ACROB",$C$4="EQUIPA"),"ACROB_B",IF(AND($B71="ACROB",$C$4="combinado"),"ACROB_B",""))</f>
        <v/>
      </c>
      <c r="D75" s="101"/>
      <c r="E75" s="53" t="s">
        <v>68</v>
      </c>
      <c r="F75" s="84" t="str">
        <f t="shared" ref="F75" si="159">IF(C76="ACROB_C","ACRO-PAIR","")</f>
        <v/>
      </c>
      <c r="G75" s="78"/>
      <c r="H75" s="48"/>
      <c r="I75" s="48"/>
      <c r="J75" s="48"/>
      <c r="K75" s="48"/>
      <c r="L75" s="48"/>
      <c r="M75" s="48"/>
      <c r="N75" s="79"/>
      <c r="O75" s="48"/>
      <c r="P75" s="48"/>
      <c r="Q75" s="80"/>
      <c r="R75" s="80"/>
      <c r="S75" s="80"/>
      <c r="T75" s="80"/>
      <c r="U75" s="80"/>
      <c r="V75" s="77"/>
      <c r="W75" s="48"/>
      <c r="X75" s="48"/>
      <c r="Y75" s="126"/>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row>
    <row r="76" spans="1:139" s="43" customFormat="1" ht="12" customHeight="1" thickBot="1" x14ac:dyDescent="0.3">
      <c r="A76" s="147"/>
      <c r="B76" s="150"/>
      <c r="C76" s="86" t="str">
        <f t="shared" ref="C76" si="160">IF(AND(B71="ACROB",$C$5="DUETO"),"ACROB_C","")</f>
        <v/>
      </c>
      <c r="D76" s="102"/>
      <c r="E76" s="54" t="s">
        <v>1175</v>
      </c>
      <c r="F76" s="81"/>
      <c r="G76" s="82"/>
      <c r="H76" s="49"/>
      <c r="I76" s="49"/>
      <c r="J76" s="49"/>
      <c r="K76" s="49"/>
      <c r="L76" s="49"/>
      <c r="M76" s="49"/>
      <c r="N76" s="83"/>
      <c r="O76" s="48"/>
      <c r="P76" s="48"/>
      <c r="Q76" s="49"/>
      <c r="R76" s="49"/>
      <c r="S76" s="49"/>
      <c r="T76" s="49"/>
      <c r="U76" s="49"/>
      <c r="V76" s="83"/>
      <c r="W76" s="49"/>
      <c r="X76" s="49"/>
      <c r="Y76" s="127"/>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row>
    <row r="77" spans="1:139" s="43" customFormat="1" ht="12" customHeight="1" x14ac:dyDescent="0.25">
      <c r="A77" s="145"/>
      <c r="B77" s="148"/>
      <c r="C77" s="143" t="str">
        <f>IF(B77="HYBRID",MOVIMENTOS!$A$8,IF(B77="ACROB",MOVIMENTOS!$E$8,""))</f>
        <v/>
      </c>
      <c r="D77" s="100"/>
      <c r="E77" s="93" t="s">
        <v>1636</v>
      </c>
      <c r="F77" s="95" t="str">
        <f t="shared" ref="F77" si="161">IF(B77="HYBRID",0.5,IF(B77="TRE",0,""))</f>
        <v/>
      </c>
      <c r="G77" s="38"/>
      <c r="H77" s="40"/>
      <c r="I77" s="40"/>
      <c r="J77" s="40"/>
      <c r="K77" s="40"/>
      <c r="L77" s="40"/>
      <c r="M77" s="40"/>
      <c r="N77" s="39"/>
      <c r="O77" s="67"/>
      <c r="P77" s="107" t="str">
        <f>IF(B77="HYBRID",MOVIMENTOS!$G$8,"")</f>
        <v/>
      </c>
      <c r="Q77" s="41"/>
      <c r="R77" s="40"/>
      <c r="S77" s="40"/>
      <c r="T77" s="40"/>
      <c r="U77" s="40"/>
      <c r="V77" s="39"/>
      <c r="W77" s="67"/>
      <c r="X77" s="67"/>
      <c r="Y77" s="125">
        <f t="shared" ref="Y77" si="162">IF(E80="Faturização",X80,IF(E80="",X79,0))</f>
        <v>0</v>
      </c>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row>
    <row r="78" spans="1:139" s="43" customFormat="1" ht="12" customHeight="1" x14ac:dyDescent="0.25">
      <c r="A78" s="146"/>
      <c r="B78" s="149"/>
      <c r="C78" s="144"/>
      <c r="D78" s="101"/>
      <c r="E78" s="94"/>
      <c r="F78" s="96"/>
      <c r="G78" s="44"/>
      <c r="H78" s="46"/>
      <c r="I78" s="46"/>
      <c r="J78" s="46"/>
      <c r="K78" s="46"/>
      <c r="L78" s="46"/>
      <c r="M78" s="46"/>
      <c r="N78" s="45"/>
      <c r="O78" s="33"/>
      <c r="P78" s="108"/>
      <c r="Q78" s="46"/>
      <c r="R78" s="46"/>
      <c r="S78" s="46"/>
      <c r="T78" s="46"/>
      <c r="U78" s="46"/>
      <c r="V78" s="46"/>
      <c r="W78" s="60"/>
      <c r="X78" s="60"/>
      <c r="Y78" s="126"/>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row>
    <row r="79" spans="1:139" s="43" customFormat="1" ht="12" customHeight="1" x14ac:dyDescent="0.3">
      <c r="A79" s="146"/>
      <c r="B79" s="149"/>
      <c r="C79" s="47" t="str">
        <f>IF(B77="HYBRID",MOVIMENTOS!$P$8,"")</f>
        <v/>
      </c>
      <c r="D79" s="101"/>
      <c r="E79" s="91" t="s">
        <v>1175</v>
      </c>
      <c r="F79" s="32">
        <f>IF(F78=MOVIMENTOS!$A$35,MOVIMENTOS!$A$36,IF(F78=MOVIMENTOS!$B$35,MOVIMENTOS!$B$36,IF(F78=MOVIMENTOS!$C$35,MOVIMENTOS!$C$36,IF(F78=MOVIMENTOS!$D$35,MOVIMENTOS!$D$36,IF(F78=MOVIMENTOS!$F$35,MOVIMENTOS!$F$36,IF(F78=MOVIMENTOS!$G$35,MOVIMENTOS!$G$36,IF(F78=MOVIMENTOS!$H$35,MOVIMENTOS!$H$36,0)))))))</f>
        <v>0</v>
      </c>
      <c r="G79" s="57">
        <f t="shared" ref="G79" si="163">IF(OR(IFERROR(AB79,TRUE)=TRUE,IFERROR(AJ79,TRUE)=TRUE)=TRUE,0,IF(AB79=0,AJ79,AB79))</f>
        <v>0</v>
      </c>
      <c r="H79" s="57">
        <f t="shared" ref="H79" si="164">IF(OR(IFERROR(AC79,TRUE)=TRUE,IFERROR(AK79,TRUE)=TRUE)=TRUE,0,IF(AC79=0,AK79,AC79))</f>
        <v>0</v>
      </c>
      <c r="I79" s="57">
        <f t="shared" ref="I79" si="165">IF(OR(IFERROR(AD79,TRUE)=TRUE,IFERROR(AL79,TRUE)=TRUE)=TRUE,0,IF(AD79=0,AL79,AD79))</f>
        <v>0</v>
      </c>
      <c r="J79" s="57">
        <f t="shared" ref="J79" si="166">IF(OR(IFERROR(AE79,TRUE)=TRUE,IFERROR(AM79,TRUE)=TRUE)=TRUE,0,IF(AE79=0,AM79,AE79))</f>
        <v>0</v>
      </c>
      <c r="K79" s="57">
        <f t="shared" ref="K79" si="167">IF(OR(IFERROR(AF79,TRUE)=TRUE,IFERROR(AN79,TRUE)=TRUE)=TRUE,0,IF(AF79=0,AN79,AF79))</f>
        <v>0</v>
      </c>
      <c r="L79" s="57">
        <f t="shared" ref="L79" si="168">IF(OR(IFERROR(AG79,TRUE)=TRUE,IFERROR(AO79,TRUE)=TRUE)=TRUE,0,IF(AG79=0,AO79,AG79))</f>
        <v>0</v>
      </c>
      <c r="M79" s="57">
        <f t="shared" ref="M79" si="169">IF(OR(IFERROR(AH79,TRUE)=TRUE,IFERROR(AP79,TRUE)=TRUE)=TRUE,0,IF(AH79=0,AP79,AH79))</f>
        <v>0</v>
      </c>
      <c r="N79" s="57">
        <f t="shared" ref="N79" si="170">IF(OR(IFERROR(AI79,TRUE)=TRUE,IFERROR(AQ79,TRUE)=TRUE)=TRUE,0,IF(AI79=0,AQ79,AI79))</f>
        <v>0</v>
      </c>
      <c r="O79" s="33">
        <f t="shared" ref="O79" si="171">SUM(G79:N79)</f>
        <v>0</v>
      </c>
      <c r="P79" s="33" t="str">
        <f t="shared" ref="P79" si="172">C79</f>
        <v/>
      </c>
      <c r="Q79" s="33">
        <f>IF(Q78=MOVIMENTOS!$A$53,MOVIMENTOS!$A$54,IF(Q78=MOVIMENTOS!$B$53,MOVIMENTOS!$B$54,IF(Q78=MOVIMENTOS!$C$53,MOVIMENTOS!$C$54,IF(Q78=MOVIMENTOS!$D$53,MOVIMENTOS!$D$54,IF(Q78=MOVIMENTOS!$E$53,MOVIMENTOS!$E$54,IF(Q78=MOVIMENTOS!$F$53,MOVIMENTOS!$F$54,IF(Q78=MOVIMENTOS!$G$53,MOVIMENTOS!$G$54,IF(Q78=MOVIMENTOS!$H$53,MOVIMENTOS!$H$54,IF(Q78=MOVIMENTOS!$I$53,MOVIMENTOS!$I$54,IF(Q78=MOVIMENTOS!$J$53,MOVIMENTOS!$J$54,IF(Q78=MOVIMENTOS!$K$53,MOVIMENTOS!$K$54,IF(Q78=MOVIMENTOS!$L$53,MOVIMENTOS!$L$54,IF(Q78=MOVIMENTOS!$M$53,MOVIMENTOS!$M$54,0)))))))))))))</f>
        <v>0</v>
      </c>
      <c r="R79" s="33">
        <f>IF(R78=MOVIMENTOS!$A$53,MOVIMENTOS!$A$54,IF(R78=MOVIMENTOS!$B$53,MOVIMENTOS!$B$54,IF(R78=MOVIMENTOS!$C$53,MOVIMENTOS!$C$54,IF(R78=MOVIMENTOS!$D$53,MOVIMENTOS!$D$54,IF(R78=MOVIMENTOS!$E$53,MOVIMENTOS!$E$54,IF(R78=MOVIMENTOS!$F$53,MOVIMENTOS!$F$54,IF(R78=MOVIMENTOS!$G$53,MOVIMENTOS!$G$54,IF(R78=MOVIMENTOS!$H$53,MOVIMENTOS!$H$54,IF(R78=MOVIMENTOS!$I$53,MOVIMENTOS!$I$54,IF(R78=MOVIMENTOS!$J$53,MOVIMENTOS!$J$54,IF(R78=MOVIMENTOS!$K$53,MOVIMENTOS!$K$54,IF(R78=MOVIMENTOS!$L$53,MOVIMENTOS!$L$54,IF(R78=MOVIMENTOS!$M$53,MOVIMENTOS!$M$54,0)))))))))))))</f>
        <v>0</v>
      </c>
      <c r="S79" s="33">
        <f>IF(S78=MOVIMENTOS!$A$53,MOVIMENTOS!$A$54,IF(S78=MOVIMENTOS!$B$53,MOVIMENTOS!$B$54,IF(S78=MOVIMENTOS!$C$53,MOVIMENTOS!$C$54,IF(S78=MOVIMENTOS!$D$53,MOVIMENTOS!$D$54,IF(S78=MOVIMENTOS!$E$53,MOVIMENTOS!$E$54,IF(S78=MOVIMENTOS!$F$53,MOVIMENTOS!$F$54,IF(S78=MOVIMENTOS!$G$53,MOVIMENTOS!$G$54,IF(S78=MOVIMENTOS!$H$53,MOVIMENTOS!$H$54,IF(S78=MOVIMENTOS!$I$53,MOVIMENTOS!$I$54,IF(S78=MOVIMENTOS!$J$53,MOVIMENTOS!$J$54,IF(S78=MOVIMENTOS!$K$53,MOVIMENTOS!$K$54,IF(S78=MOVIMENTOS!$L$53,MOVIMENTOS!$L$54,IF(S78=MOVIMENTOS!$M$53,MOVIMENTOS!$M$54,0)))))))))))))</f>
        <v>0</v>
      </c>
      <c r="T79" s="33">
        <f>IF(T78=MOVIMENTOS!$A$53,MOVIMENTOS!$A$54,IF(T78=MOVIMENTOS!$B$53,MOVIMENTOS!$B$54,IF(T78=MOVIMENTOS!$C$53,MOVIMENTOS!$C$54,IF(T78=MOVIMENTOS!$D$53,MOVIMENTOS!$D$54,IF(T78=MOVIMENTOS!$E$53,MOVIMENTOS!$E$54,IF(T78=MOVIMENTOS!$F$53,MOVIMENTOS!$F$54,IF(T78=MOVIMENTOS!$G$53,MOVIMENTOS!$G$54,IF(T78=MOVIMENTOS!$H$53,MOVIMENTOS!$H$54,IF(T78=MOVIMENTOS!$I$53,MOVIMENTOS!$I$54,IF(T78=MOVIMENTOS!$J$53,MOVIMENTOS!$J$54,IF(T78=MOVIMENTOS!$K$53,MOVIMENTOS!$K$54,IF(T78=MOVIMENTOS!$L$53,MOVIMENTOS!$L$54,IF(T78=MOVIMENTOS!$M$53,MOVIMENTOS!$M$54,0)))))))))))))</f>
        <v>0</v>
      </c>
      <c r="U79" s="33">
        <f>IF(U78=MOVIMENTOS!$A$53,MOVIMENTOS!$A$54,IF(U78=MOVIMENTOS!$B$53,MOVIMENTOS!$B$54,IF(U78=MOVIMENTOS!$C$53,MOVIMENTOS!$C$54,IF(U78=MOVIMENTOS!$D$53,MOVIMENTOS!$D$54,IF(U78=MOVIMENTOS!$E$53,MOVIMENTOS!$E$54,IF(U78=MOVIMENTOS!$F$53,MOVIMENTOS!$F$54,IF(U78=MOVIMENTOS!$G$53,MOVIMENTOS!$G$54,IF(U78=MOVIMENTOS!$H$53,MOVIMENTOS!$H$54,IF(U78=MOVIMENTOS!$I$53,MOVIMENTOS!$I$54,IF(U78=MOVIMENTOS!$J$53,MOVIMENTOS!$J$54,IF(U78=MOVIMENTOS!$K$53,MOVIMENTOS!$K$54,IF(U78=MOVIMENTOS!$L$53,MOVIMENTOS!$L$54,IF(U78=MOVIMENTOS!$M$53,MOVIMENTOS!$M$54,0)))))))))))))</f>
        <v>0</v>
      </c>
      <c r="V79" s="33">
        <f>IF(V78=MOVIMENTOS!$A$53,MOVIMENTOS!$A$54,IF(V78=MOVIMENTOS!$B$53,MOVIMENTOS!$B$54,IF(V78=MOVIMENTOS!$C$53,MOVIMENTOS!$C$54,IF(V78=MOVIMENTOS!$D$53,MOVIMENTOS!$D$54,IF(V78=MOVIMENTOS!$E$53,MOVIMENTOS!$E$54,IF(V78=MOVIMENTOS!$F$53,MOVIMENTOS!$F$54,IF(V78=MOVIMENTOS!$G$53,MOVIMENTOS!$G$54,IF(V78=MOVIMENTOS!$H$53,MOVIMENTOS!$H$54,IF(V78=MOVIMENTOS!$I$53,MOVIMENTOS!$I$54,IF(V78=MOVIMENTOS!$J$53,MOVIMENTOS!$J$54,IF(V78=MOVIMENTOS!$K$53,MOVIMENTOS!$K$54,IF(V78=MOVIMENTOS!$L$53,MOVIMENTOS!$L$54,IF(V78=MOVIMENTOS!$M$53,MOVIMENTOS!$M$54,0)))))))))))))</f>
        <v>0</v>
      </c>
      <c r="W79" s="89">
        <f>IF(W78=MOVIMENTOS!$A$53,MOVIMENTOS!$A$54,IF(W78=MOVIMENTOS!$B$53,MOVIMENTOS!$B$54,IF(W78=MOVIMENTOS!$C$53,MOVIMENTOS!$C$54,IF(W78=MOVIMENTOS!$D$53,MOVIMENTOS!$D$54,IF(W78=MOVIMENTOS!$E$53,MOVIMENTOS!$E$54,IF(W78=MOVIMENTOS!$F$53,MOVIMENTOS!$F$54,IF(W78=MOVIMENTOS!$G$53,MOVIMENTOS!$G$54,IF(W78=MOVIMENTOS!$H$53,MOVIMENTOS!$H$54,IF(W78=MOVIMENTOS!$I$53,MOVIMENTOS!$I$54,IF(W78=MOVIMENTOS!$J$53,MOVIMENTOS!$J$54,IF(W78=MOVIMENTOS!$K$53,MOVIMENTOS!$K$54,IF(W78=MOVIMENTOS!$L$53,MOVIMENTOS!$L$54,IF(W78=MOVIMENTOS!$M$53,MOVIMENTOS!$M$54,0)))))))))))))</f>
        <v>0</v>
      </c>
      <c r="X79" s="70">
        <f t="shared" ref="X79:X80" si="173">O79+W79+SUM(F82:V82)</f>
        <v>0</v>
      </c>
      <c r="Y79" s="126"/>
      <c r="Z79" s="68"/>
      <c r="AA79" s="60"/>
      <c r="AB79" s="61">
        <f>IF(B77="HYBRID",HLOOKUP(G78,MOVIMENTOS!$A$38:$AQ$39,2,0),0)</f>
        <v>0</v>
      </c>
      <c r="AC79" s="61">
        <f>IF(B77="HYBRID",HLOOKUP(H78,MOVIMENTOS!$A$38:$AQ$39,2,0),0)</f>
        <v>0</v>
      </c>
      <c r="AD79" s="61">
        <f>IF(B77="HYBRID",HLOOKUP(I78,MOVIMENTOS!$A$38:$AQ$39,2,0),0)</f>
        <v>0</v>
      </c>
      <c r="AE79" s="61">
        <f>IF(B77="HYBRID",HLOOKUP(J78,MOVIMENTOS!$A$38:$AQ$39,2,0),0)</f>
        <v>0</v>
      </c>
      <c r="AF79" s="61">
        <f>IF(B77="HYBRID",HLOOKUP(K78,MOVIMENTOS!$A$38:$AQ$39,2,0),0)</f>
        <v>0</v>
      </c>
      <c r="AG79" s="61">
        <f>IF(B77="HYBRID",HLOOKUP(L78,MOVIMENTOS!$A$38:$AQ$39,2,0),0)</f>
        <v>0</v>
      </c>
      <c r="AH79" s="61">
        <f>IF(B77="HYBRID",HLOOKUP(M78,MOVIMENTOS!$A$38:$AQ$39,2,0),0)</f>
        <v>0</v>
      </c>
      <c r="AI79" s="61">
        <f>IF(B77="HYBRID",HLOOKUP(N78,MOVIMENTOS!$A$38:$AQ$39,2,0),0)</f>
        <v>0</v>
      </c>
      <c r="AJ79" s="62">
        <f>IF(B77="TRE",HLOOKUP(G78,MOVIMENTOS!$A$57:$K$60,VLOOKUP($C$4,MOVIMENTOS!$A$63:$B$65,2,0),TRUE),0)</f>
        <v>0</v>
      </c>
      <c r="AK79" s="62">
        <f>IF(B77="TRE",HLOOKUP(H78,MOVIMENTOS!$A$57:$K$60,VLOOKUP($C$4,MOVIMENTOS!$A$63:$B$65,2,0),TRUE),0)</f>
        <v>0</v>
      </c>
      <c r="AL79" s="62">
        <f>IF(B77="TRE",HLOOKUP(I78,MOVIMENTOS!$A$57:$K$60,VLOOKUP($C$4,MOVIMENTOS!$A$63:$B$65,2,0),TRUE),0)</f>
        <v>0</v>
      </c>
      <c r="AM79" s="62">
        <f>IF(B77="TRE",HLOOKUP(J78,MOVIMENTOS!$A$57:$K$60,VLOOKUP($C$4,MOVIMENTOS!$A$63:$B$65,2,0),TRUE),0)</f>
        <v>0</v>
      </c>
      <c r="AN79" s="62">
        <f>IF(B77="TRE",HLOOKUP(M78,MOVIMENTOS!$A$57:$K$60,VLOOKUP($C$4,MOVIMENTOS!$A$63:$B$65,2,0),TRUE),0)</f>
        <v>0</v>
      </c>
      <c r="AO79" s="62">
        <f>IF(B77="TRE",HLOOKUP(N78,MOVIMENTOS!$A$57:$K$60,VLOOKUP($C$4,MOVIMENTOS!$A$63:$B$65,2,0),TRUE),0)</f>
        <v>0</v>
      </c>
      <c r="AP79" s="62">
        <f>IF(C77="TRE",HLOOKUP(P78,MOVIMENTOS!$A$57:$K$60,VLOOKUP($C$4,MOVIMENTOS!$A$63:$B$65,2,0),TRUE),0)</f>
        <v>0</v>
      </c>
      <c r="AQ79" s="62">
        <f>IF(D77="TRE",HLOOKUP(Q78,MOVIMENTOS!$A$57:$K$60,VLOOKUP($C$4,MOVIMENTOS!$A$63:$B$65,2,0),TRUE),0)</f>
        <v>0</v>
      </c>
      <c r="AR79" s="71" t="s">
        <v>1622</v>
      </c>
      <c r="AS79" s="60"/>
      <c r="AT79" s="60"/>
      <c r="AU79" s="60"/>
      <c r="AV79" s="60"/>
      <c r="AW79" s="60"/>
      <c r="AX79" s="60"/>
      <c r="AY79" s="60"/>
      <c r="AZ79" s="60"/>
      <c r="BA79" s="60"/>
      <c r="BB79" s="60"/>
      <c r="BC79" s="60"/>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row>
    <row r="80" spans="1:139" s="43" customFormat="1" ht="12" customHeight="1" x14ac:dyDescent="0.25">
      <c r="A80" s="146"/>
      <c r="B80" s="149"/>
      <c r="C80" s="42" t="str">
        <f t="shared" ref="C80" si="174">IF($C$4="Dueto","Faturização",IF($C$4="Dueto Misto","Faturização",IF($C$4="Equipa","Faturização",IF($C$4="Combinado","Faturização",""))))</f>
        <v/>
      </c>
      <c r="D80" s="101"/>
      <c r="E80" s="92" t="str">
        <f t="shared" ref="E80" si="175">IF(AND(C80="Faturização",B77="Hybrid"),"Faturização","")</f>
        <v/>
      </c>
      <c r="F80" s="73"/>
      <c r="G80" s="74"/>
      <c r="H80" s="75"/>
      <c r="I80" s="75"/>
      <c r="J80" s="75"/>
      <c r="K80" s="75"/>
      <c r="L80" s="75"/>
      <c r="M80" s="75"/>
      <c r="N80" s="76"/>
      <c r="O80" s="60">
        <f t="shared" ref="O80" si="176">(G79*G80)+(H79*H80)+(I79*I80)+(J79*J80)+(K79*K80)+(L79*L80)+(M79*M80)+(N79*N80)</f>
        <v>0</v>
      </c>
      <c r="P80" s="60"/>
      <c r="Q80" s="42"/>
      <c r="R80" s="42"/>
      <c r="S80" s="42"/>
      <c r="T80" s="42"/>
      <c r="U80" s="42"/>
      <c r="V80" s="42"/>
      <c r="W80" s="69">
        <f t="shared" ref="W80" si="177">(Q79*Q80)+(R79*R80)+(S79*S80)+(T79*T80)+(U79*U80)+(V79*V80)</f>
        <v>0</v>
      </c>
      <c r="X80" s="69">
        <f t="shared" si="173"/>
        <v>0</v>
      </c>
      <c r="Y80" s="126"/>
      <c r="Z80" s="60"/>
      <c r="AA80" s="60"/>
      <c r="AB80" s="61"/>
      <c r="AC80" s="61"/>
      <c r="AD80" s="61"/>
      <c r="AE80" s="61"/>
      <c r="AF80" s="61"/>
      <c r="AG80" s="61"/>
      <c r="AH80" s="61"/>
      <c r="AI80" s="61"/>
      <c r="AJ80" s="62"/>
      <c r="AK80" s="62"/>
      <c r="AL80" s="62"/>
      <c r="AM80" s="62"/>
      <c r="AN80" s="62"/>
      <c r="AO80" s="62"/>
      <c r="AP80" s="62"/>
      <c r="AQ80" s="62"/>
      <c r="AR80" s="69" t="s">
        <v>1623</v>
      </c>
      <c r="AS80" s="60"/>
      <c r="AT80" s="60"/>
      <c r="AU80" s="60"/>
      <c r="AV80" s="60"/>
      <c r="AW80" s="60"/>
      <c r="AX80" s="60"/>
      <c r="AY80" s="60"/>
      <c r="AZ80" s="60"/>
      <c r="BA80" s="60"/>
      <c r="BB80" s="60"/>
      <c r="BC80" s="60"/>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2"/>
      <c r="DU80" s="42"/>
      <c r="DV80" s="42"/>
      <c r="DW80" s="42"/>
      <c r="DX80" s="42"/>
      <c r="DY80" s="42"/>
      <c r="DZ80" s="42"/>
      <c r="EA80" s="42"/>
      <c r="EB80" s="42"/>
      <c r="EC80" s="42"/>
      <c r="ED80" s="42"/>
      <c r="EE80" s="42"/>
      <c r="EF80" s="42"/>
      <c r="EG80" s="42"/>
      <c r="EH80" s="42"/>
      <c r="EI80" s="42"/>
    </row>
    <row r="81" spans="1:139" s="43" customFormat="1" ht="12" customHeight="1" x14ac:dyDescent="0.25">
      <c r="A81" s="146"/>
      <c r="B81" s="149"/>
      <c r="C81" s="85" t="str">
        <f t="shared" ref="C81" si="178">IF(AND($B77="ACROB",$C$4="EQUIPA"),"ACROB_B",IF(AND($B77="ACROB",$C$4="combinado"),"ACROB_B",""))</f>
        <v/>
      </c>
      <c r="D81" s="101"/>
      <c r="E81" s="53" t="s">
        <v>68</v>
      </c>
      <c r="F81" s="84" t="str">
        <f t="shared" ref="F81" si="179">IF(C82="ACROB_C","ACRO-PAIR","")</f>
        <v/>
      </c>
      <c r="G81" s="78"/>
      <c r="H81" s="48"/>
      <c r="I81" s="48"/>
      <c r="J81" s="48"/>
      <c r="K81" s="48"/>
      <c r="L81" s="48"/>
      <c r="M81" s="48"/>
      <c r="N81" s="79"/>
      <c r="O81" s="48"/>
      <c r="P81" s="48"/>
      <c r="Q81" s="80"/>
      <c r="R81" s="80"/>
      <c r="S81" s="80"/>
      <c r="T81" s="80"/>
      <c r="U81" s="80"/>
      <c r="V81" s="77"/>
      <c r="W81" s="48"/>
      <c r="X81" s="48"/>
      <c r="Y81" s="126"/>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row>
    <row r="82" spans="1:139" s="43" customFormat="1" ht="12" customHeight="1" thickBot="1" x14ac:dyDescent="0.3">
      <c r="A82" s="147"/>
      <c r="B82" s="150"/>
      <c r="C82" s="86" t="str">
        <f t="shared" ref="C82" si="180">IF(AND(B77="ACROB",$C$5="DUETO"),"ACROB_C","")</f>
        <v/>
      </c>
      <c r="D82" s="102"/>
      <c r="E82" s="54" t="s">
        <v>1175</v>
      </c>
      <c r="F82" s="81"/>
      <c r="G82" s="82"/>
      <c r="H82" s="49"/>
      <c r="I82" s="49"/>
      <c r="J82" s="49"/>
      <c r="K82" s="49"/>
      <c r="L82" s="49"/>
      <c r="M82" s="49"/>
      <c r="N82" s="83"/>
      <c r="O82" s="48"/>
      <c r="P82" s="48"/>
      <c r="Q82" s="49"/>
      <c r="R82" s="49"/>
      <c r="S82" s="49"/>
      <c r="T82" s="49"/>
      <c r="U82" s="49"/>
      <c r="V82" s="83"/>
      <c r="W82" s="49"/>
      <c r="X82" s="49"/>
      <c r="Y82" s="127"/>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c r="EI82" s="42"/>
    </row>
    <row r="83" spans="1:139" s="43" customFormat="1" ht="12" customHeight="1" x14ac:dyDescent="0.25">
      <c r="A83" s="145"/>
      <c r="B83" s="148"/>
      <c r="C83" s="143" t="str">
        <f>IF(B83="HYBRID",MOVIMENTOS!$A$8,IF(B83="ACROB",MOVIMENTOS!$E$8,""))</f>
        <v/>
      </c>
      <c r="D83" s="100"/>
      <c r="E83" s="93" t="s">
        <v>1636</v>
      </c>
      <c r="F83" s="95" t="str">
        <f t="shared" ref="F83" si="181">IF(B83="HYBRID",0.5,IF(B83="TRE",0,""))</f>
        <v/>
      </c>
      <c r="G83" s="38"/>
      <c r="H83" s="40"/>
      <c r="I83" s="40"/>
      <c r="J83" s="40"/>
      <c r="K83" s="40"/>
      <c r="L83" s="40"/>
      <c r="M83" s="40"/>
      <c r="N83" s="39"/>
      <c r="O83" s="67"/>
      <c r="P83" s="107" t="str">
        <f>IF(B83="HYBRID",MOVIMENTOS!$G$8,"")</f>
        <v/>
      </c>
      <c r="Q83" s="41"/>
      <c r="R83" s="40"/>
      <c r="S83" s="40"/>
      <c r="T83" s="40"/>
      <c r="U83" s="40"/>
      <c r="V83" s="39"/>
      <c r="W83" s="67"/>
      <c r="X83" s="67"/>
      <c r="Y83" s="125">
        <f t="shared" ref="Y83" si="182">IF(E86="Faturização",X86,IF(E86="",X85,0))</f>
        <v>0</v>
      </c>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row>
    <row r="84" spans="1:139" s="43" customFormat="1" ht="12" customHeight="1" x14ac:dyDescent="0.25">
      <c r="A84" s="146"/>
      <c r="B84" s="149"/>
      <c r="C84" s="144"/>
      <c r="D84" s="101"/>
      <c r="E84" s="94"/>
      <c r="F84" s="96"/>
      <c r="G84" s="44"/>
      <c r="H84" s="46"/>
      <c r="I84" s="46"/>
      <c r="J84" s="46"/>
      <c r="K84" s="46"/>
      <c r="L84" s="46"/>
      <c r="M84" s="46"/>
      <c r="N84" s="45"/>
      <c r="O84" s="33"/>
      <c r="P84" s="108"/>
      <c r="Q84" s="46"/>
      <c r="R84" s="46"/>
      <c r="S84" s="46"/>
      <c r="T84" s="46"/>
      <c r="U84" s="46"/>
      <c r="V84" s="46"/>
      <c r="W84" s="60"/>
      <c r="X84" s="60"/>
      <c r="Y84" s="126"/>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c r="EI84" s="42"/>
    </row>
    <row r="85" spans="1:139" s="43" customFormat="1" ht="12" customHeight="1" x14ac:dyDescent="0.3">
      <c r="A85" s="146"/>
      <c r="B85" s="149"/>
      <c r="C85" s="47" t="str">
        <f>IF(B83="HYBRID",MOVIMENTOS!$P$8,"")</f>
        <v/>
      </c>
      <c r="D85" s="101"/>
      <c r="E85" s="91" t="s">
        <v>1175</v>
      </c>
      <c r="F85" s="32">
        <f>IF(F84=MOVIMENTOS!$A$35,MOVIMENTOS!$A$36,IF(F84=MOVIMENTOS!$B$35,MOVIMENTOS!$B$36,IF(F84=MOVIMENTOS!$C$35,MOVIMENTOS!$C$36,IF(F84=MOVIMENTOS!$D$35,MOVIMENTOS!$D$36,IF(F84=MOVIMENTOS!$F$35,MOVIMENTOS!$F$36,IF(F84=MOVIMENTOS!$G$35,MOVIMENTOS!$G$36,IF(F84=MOVIMENTOS!$H$35,MOVIMENTOS!$H$36,0)))))))</f>
        <v>0</v>
      </c>
      <c r="G85" s="57">
        <f t="shared" ref="G85" si="183">IF(OR(IFERROR(AB85,TRUE)=TRUE,IFERROR(AJ85,TRUE)=TRUE)=TRUE,0,IF(AB85=0,AJ85,AB85))</f>
        <v>0</v>
      </c>
      <c r="H85" s="57">
        <f t="shared" ref="H85" si="184">IF(OR(IFERROR(AC85,TRUE)=TRUE,IFERROR(AK85,TRUE)=TRUE)=TRUE,0,IF(AC85=0,AK85,AC85))</f>
        <v>0</v>
      </c>
      <c r="I85" s="57">
        <f t="shared" ref="I85" si="185">IF(OR(IFERROR(AD85,TRUE)=TRUE,IFERROR(AL85,TRUE)=TRUE)=TRUE,0,IF(AD85=0,AL85,AD85))</f>
        <v>0</v>
      </c>
      <c r="J85" s="57">
        <f t="shared" ref="J85" si="186">IF(OR(IFERROR(AE85,TRUE)=TRUE,IFERROR(AM85,TRUE)=TRUE)=TRUE,0,IF(AE85=0,AM85,AE85))</f>
        <v>0</v>
      </c>
      <c r="K85" s="57">
        <f t="shared" ref="K85" si="187">IF(OR(IFERROR(AF85,TRUE)=TRUE,IFERROR(AN85,TRUE)=TRUE)=TRUE,0,IF(AF85=0,AN85,AF85))</f>
        <v>0</v>
      </c>
      <c r="L85" s="57">
        <f t="shared" ref="L85" si="188">IF(OR(IFERROR(AG85,TRUE)=TRUE,IFERROR(AO85,TRUE)=TRUE)=TRUE,0,IF(AG85=0,AO85,AG85))</f>
        <v>0</v>
      </c>
      <c r="M85" s="57">
        <f t="shared" ref="M85" si="189">IF(OR(IFERROR(AH85,TRUE)=TRUE,IFERROR(AP85,TRUE)=TRUE)=TRUE,0,IF(AH85=0,AP85,AH85))</f>
        <v>0</v>
      </c>
      <c r="N85" s="57">
        <f t="shared" ref="N85" si="190">IF(OR(IFERROR(AI85,TRUE)=TRUE,IFERROR(AQ85,TRUE)=TRUE)=TRUE,0,IF(AI85=0,AQ85,AI85))</f>
        <v>0</v>
      </c>
      <c r="O85" s="33">
        <f t="shared" ref="O85" si="191">SUM(G85:N85)</f>
        <v>0</v>
      </c>
      <c r="P85" s="33" t="str">
        <f t="shared" ref="P85" si="192">C85</f>
        <v/>
      </c>
      <c r="Q85" s="33">
        <f>IF(Q84=MOVIMENTOS!$A$53,MOVIMENTOS!$A$54,IF(Q84=MOVIMENTOS!$B$53,MOVIMENTOS!$B$54,IF(Q84=MOVIMENTOS!$C$53,MOVIMENTOS!$C$54,IF(Q84=MOVIMENTOS!$D$53,MOVIMENTOS!$D$54,IF(Q84=MOVIMENTOS!$E$53,MOVIMENTOS!$E$54,IF(Q84=MOVIMENTOS!$F$53,MOVIMENTOS!$F$54,IF(Q84=MOVIMENTOS!$G$53,MOVIMENTOS!$G$54,IF(Q84=MOVIMENTOS!$H$53,MOVIMENTOS!$H$54,IF(Q84=MOVIMENTOS!$I$53,MOVIMENTOS!$I$54,IF(Q84=MOVIMENTOS!$J$53,MOVIMENTOS!$J$54,IF(Q84=MOVIMENTOS!$K$53,MOVIMENTOS!$K$54,IF(Q84=MOVIMENTOS!$L$53,MOVIMENTOS!$L$54,IF(Q84=MOVIMENTOS!$M$53,MOVIMENTOS!$M$54,0)))))))))))))</f>
        <v>0</v>
      </c>
      <c r="R85" s="33">
        <f>IF(R84=MOVIMENTOS!$A$53,MOVIMENTOS!$A$54,IF(R84=MOVIMENTOS!$B$53,MOVIMENTOS!$B$54,IF(R84=MOVIMENTOS!$C$53,MOVIMENTOS!$C$54,IF(R84=MOVIMENTOS!$D$53,MOVIMENTOS!$D$54,IF(R84=MOVIMENTOS!$E$53,MOVIMENTOS!$E$54,IF(R84=MOVIMENTOS!$F$53,MOVIMENTOS!$F$54,IF(R84=MOVIMENTOS!$G$53,MOVIMENTOS!$G$54,IF(R84=MOVIMENTOS!$H$53,MOVIMENTOS!$H$54,IF(R84=MOVIMENTOS!$I$53,MOVIMENTOS!$I$54,IF(R84=MOVIMENTOS!$J$53,MOVIMENTOS!$J$54,IF(R84=MOVIMENTOS!$K$53,MOVIMENTOS!$K$54,IF(R84=MOVIMENTOS!$L$53,MOVIMENTOS!$L$54,IF(R84=MOVIMENTOS!$M$53,MOVIMENTOS!$M$54,0)))))))))))))</f>
        <v>0</v>
      </c>
      <c r="S85" s="33">
        <f>IF(S84=MOVIMENTOS!$A$53,MOVIMENTOS!$A$54,IF(S84=MOVIMENTOS!$B$53,MOVIMENTOS!$B$54,IF(S84=MOVIMENTOS!$C$53,MOVIMENTOS!$C$54,IF(S84=MOVIMENTOS!$D$53,MOVIMENTOS!$D$54,IF(S84=MOVIMENTOS!$E$53,MOVIMENTOS!$E$54,IF(S84=MOVIMENTOS!$F$53,MOVIMENTOS!$F$54,IF(S84=MOVIMENTOS!$G$53,MOVIMENTOS!$G$54,IF(S84=MOVIMENTOS!$H$53,MOVIMENTOS!$H$54,IF(S84=MOVIMENTOS!$I$53,MOVIMENTOS!$I$54,IF(S84=MOVIMENTOS!$J$53,MOVIMENTOS!$J$54,IF(S84=MOVIMENTOS!$K$53,MOVIMENTOS!$K$54,IF(S84=MOVIMENTOS!$L$53,MOVIMENTOS!$L$54,IF(S84=MOVIMENTOS!$M$53,MOVIMENTOS!$M$54,0)))))))))))))</f>
        <v>0</v>
      </c>
      <c r="T85" s="33">
        <f>IF(T84=MOVIMENTOS!$A$53,MOVIMENTOS!$A$54,IF(T84=MOVIMENTOS!$B$53,MOVIMENTOS!$B$54,IF(T84=MOVIMENTOS!$C$53,MOVIMENTOS!$C$54,IF(T84=MOVIMENTOS!$D$53,MOVIMENTOS!$D$54,IF(T84=MOVIMENTOS!$E$53,MOVIMENTOS!$E$54,IF(T84=MOVIMENTOS!$F$53,MOVIMENTOS!$F$54,IF(T84=MOVIMENTOS!$G$53,MOVIMENTOS!$G$54,IF(T84=MOVIMENTOS!$H$53,MOVIMENTOS!$H$54,IF(T84=MOVIMENTOS!$I$53,MOVIMENTOS!$I$54,IF(T84=MOVIMENTOS!$J$53,MOVIMENTOS!$J$54,IF(T84=MOVIMENTOS!$K$53,MOVIMENTOS!$K$54,IF(T84=MOVIMENTOS!$L$53,MOVIMENTOS!$L$54,IF(T84=MOVIMENTOS!$M$53,MOVIMENTOS!$M$54,0)))))))))))))</f>
        <v>0</v>
      </c>
      <c r="U85" s="33">
        <f>IF(U84=MOVIMENTOS!$A$53,MOVIMENTOS!$A$54,IF(U84=MOVIMENTOS!$B$53,MOVIMENTOS!$B$54,IF(U84=MOVIMENTOS!$C$53,MOVIMENTOS!$C$54,IF(U84=MOVIMENTOS!$D$53,MOVIMENTOS!$D$54,IF(U84=MOVIMENTOS!$E$53,MOVIMENTOS!$E$54,IF(U84=MOVIMENTOS!$F$53,MOVIMENTOS!$F$54,IF(U84=MOVIMENTOS!$G$53,MOVIMENTOS!$G$54,IF(U84=MOVIMENTOS!$H$53,MOVIMENTOS!$H$54,IF(U84=MOVIMENTOS!$I$53,MOVIMENTOS!$I$54,IF(U84=MOVIMENTOS!$J$53,MOVIMENTOS!$J$54,IF(U84=MOVIMENTOS!$K$53,MOVIMENTOS!$K$54,IF(U84=MOVIMENTOS!$L$53,MOVIMENTOS!$L$54,IF(U84=MOVIMENTOS!$M$53,MOVIMENTOS!$M$54,0)))))))))))))</f>
        <v>0</v>
      </c>
      <c r="V85" s="33">
        <f>IF(V84=MOVIMENTOS!$A$53,MOVIMENTOS!$A$54,IF(V84=MOVIMENTOS!$B$53,MOVIMENTOS!$B$54,IF(V84=MOVIMENTOS!$C$53,MOVIMENTOS!$C$54,IF(V84=MOVIMENTOS!$D$53,MOVIMENTOS!$D$54,IF(V84=MOVIMENTOS!$E$53,MOVIMENTOS!$E$54,IF(V84=MOVIMENTOS!$F$53,MOVIMENTOS!$F$54,IF(V84=MOVIMENTOS!$G$53,MOVIMENTOS!$G$54,IF(V84=MOVIMENTOS!$H$53,MOVIMENTOS!$H$54,IF(V84=MOVIMENTOS!$I$53,MOVIMENTOS!$I$54,IF(V84=MOVIMENTOS!$J$53,MOVIMENTOS!$J$54,IF(V84=MOVIMENTOS!$K$53,MOVIMENTOS!$K$54,IF(V84=MOVIMENTOS!$L$53,MOVIMENTOS!$L$54,IF(V84=MOVIMENTOS!$M$53,MOVIMENTOS!$M$54,0)))))))))))))</f>
        <v>0</v>
      </c>
      <c r="W85" s="89">
        <f>IF(W84=MOVIMENTOS!$A$53,MOVIMENTOS!$A$54,IF(W84=MOVIMENTOS!$B$53,MOVIMENTOS!$B$54,IF(W84=MOVIMENTOS!$C$53,MOVIMENTOS!$C$54,IF(W84=MOVIMENTOS!$D$53,MOVIMENTOS!$D$54,IF(W84=MOVIMENTOS!$E$53,MOVIMENTOS!$E$54,IF(W84=MOVIMENTOS!$F$53,MOVIMENTOS!$F$54,IF(W84=MOVIMENTOS!$G$53,MOVIMENTOS!$G$54,IF(W84=MOVIMENTOS!$H$53,MOVIMENTOS!$H$54,IF(W84=MOVIMENTOS!$I$53,MOVIMENTOS!$I$54,IF(W84=MOVIMENTOS!$J$53,MOVIMENTOS!$J$54,IF(W84=MOVIMENTOS!$K$53,MOVIMENTOS!$K$54,IF(W84=MOVIMENTOS!$L$53,MOVIMENTOS!$L$54,IF(W84=MOVIMENTOS!$M$53,MOVIMENTOS!$M$54,0)))))))))))))</f>
        <v>0</v>
      </c>
      <c r="X85" s="70">
        <f t="shared" ref="X85:X86" si="193">O85+W85+SUM(F88:V88)</f>
        <v>0</v>
      </c>
      <c r="Y85" s="126"/>
      <c r="Z85" s="68"/>
      <c r="AA85" s="60"/>
      <c r="AB85" s="61">
        <f>IF(B83="HYBRID",HLOOKUP(G84,MOVIMENTOS!$A$38:$AQ$39,2,0),0)</f>
        <v>0</v>
      </c>
      <c r="AC85" s="61">
        <f>IF(B83="HYBRID",HLOOKUP(H84,MOVIMENTOS!$A$38:$AQ$39,2,0),0)</f>
        <v>0</v>
      </c>
      <c r="AD85" s="61">
        <f>IF(B83="HYBRID",HLOOKUP(I84,MOVIMENTOS!$A$38:$AQ$39,2,0),0)</f>
        <v>0</v>
      </c>
      <c r="AE85" s="61">
        <f>IF(B83="HYBRID",HLOOKUP(J84,MOVIMENTOS!$A$38:$AQ$39,2,0),0)</f>
        <v>0</v>
      </c>
      <c r="AF85" s="61">
        <f>IF(B83="HYBRID",HLOOKUP(K84,MOVIMENTOS!$A$38:$AQ$39,2,0),0)</f>
        <v>0</v>
      </c>
      <c r="AG85" s="61">
        <f>IF(B83="HYBRID",HLOOKUP(L84,MOVIMENTOS!$A$38:$AQ$39,2,0),0)</f>
        <v>0</v>
      </c>
      <c r="AH85" s="61">
        <f>IF(B83="HYBRID",HLOOKUP(M84,MOVIMENTOS!$A$38:$AQ$39,2,0),0)</f>
        <v>0</v>
      </c>
      <c r="AI85" s="61">
        <f>IF(B83="HYBRID",HLOOKUP(N84,MOVIMENTOS!$A$38:$AQ$39,2,0),0)</f>
        <v>0</v>
      </c>
      <c r="AJ85" s="62">
        <f>IF(B83="TRE",HLOOKUP(G84,MOVIMENTOS!$A$57:$K$60,VLOOKUP($C$4,MOVIMENTOS!$A$63:$B$65,2,0),TRUE),0)</f>
        <v>0</v>
      </c>
      <c r="AK85" s="62">
        <f>IF(B83="TRE",HLOOKUP(H84,MOVIMENTOS!$A$57:$K$60,VLOOKUP($C$4,MOVIMENTOS!$A$63:$B$65,2,0),TRUE),0)</f>
        <v>0</v>
      </c>
      <c r="AL85" s="62">
        <f>IF(B83="TRE",HLOOKUP(I84,MOVIMENTOS!$A$57:$K$60,VLOOKUP($C$4,MOVIMENTOS!$A$63:$B$65,2,0),TRUE),0)</f>
        <v>0</v>
      </c>
      <c r="AM85" s="62">
        <f>IF(B83="TRE",HLOOKUP(J84,MOVIMENTOS!$A$57:$K$60,VLOOKUP($C$4,MOVIMENTOS!$A$63:$B$65,2,0),TRUE),0)</f>
        <v>0</v>
      </c>
      <c r="AN85" s="62">
        <f>IF(B83="TRE",HLOOKUP(M84,MOVIMENTOS!$A$57:$K$60,VLOOKUP($C$4,MOVIMENTOS!$A$63:$B$65,2,0),TRUE),0)</f>
        <v>0</v>
      </c>
      <c r="AO85" s="62">
        <f>IF(B83="TRE",HLOOKUP(N84,MOVIMENTOS!$A$57:$K$60,VLOOKUP($C$4,MOVIMENTOS!$A$63:$B$65,2,0),TRUE),0)</f>
        <v>0</v>
      </c>
      <c r="AP85" s="62">
        <f>IF(C83="TRE",HLOOKUP(P84,MOVIMENTOS!$A$57:$K$60,VLOOKUP($C$4,MOVIMENTOS!$A$63:$B$65,2,0),TRUE),0)</f>
        <v>0</v>
      </c>
      <c r="AQ85" s="62">
        <f>IF(D83="TRE",HLOOKUP(Q84,MOVIMENTOS!$A$57:$K$60,VLOOKUP($C$4,MOVIMENTOS!$A$63:$B$65,2,0),TRUE),0)</f>
        <v>0</v>
      </c>
      <c r="AR85" s="71" t="s">
        <v>1622</v>
      </c>
      <c r="AS85" s="60"/>
      <c r="AT85" s="60"/>
      <c r="AU85" s="60"/>
      <c r="AV85" s="60"/>
      <c r="AW85" s="60"/>
      <c r="AX85" s="60"/>
      <c r="AY85" s="60"/>
      <c r="AZ85" s="60"/>
      <c r="BA85" s="60"/>
      <c r="BB85" s="60"/>
      <c r="BC85" s="60"/>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c r="DA85" s="42"/>
      <c r="DB85" s="42"/>
      <c r="DC85" s="42"/>
      <c r="DD85" s="42"/>
      <c r="DE85" s="42"/>
      <c r="DF85" s="42"/>
      <c r="DG85" s="42"/>
      <c r="DH85" s="42"/>
      <c r="DI85" s="42"/>
      <c r="DJ85" s="42"/>
      <c r="DK85" s="42"/>
      <c r="DL85" s="42"/>
      <c r="DM85" s="42"/>
      <c r="DN85" s="42"/>
      <c r="DO85" s="42"/>
      <c r="DP85" s="42"/>
      <c r="DQ85" s="42"/>
      <c r="DR85" s="42"/>
      <c r="DS85" s="42"/>
      <c r="DT85" s="42"/>
      <c r="DU85" s="42"/>
      <c r="DV85" s="42"/>
      <c r="DW85" s="42"/>
      <c r="DX85" s="42"/>
      <c r="DY85" s="42"/>
      <c r="DZ85" s="42"/>
      <c r="EA85" s="42"/>
      <c r="EB85" s="42"/>
      <c r="EC85" s="42"/>
      <c r="ED85" s="42"/>
      <c r="EE85" s="42"/>
      <c r="EF85" s="42"/>
      <c r="EG85" s="42"/>
      <c r="EH85" s="42"/>
      <c r="EI85" s="42"/>
    </row>
    <row r="86" spans="1:139" s="43" customFormat="1" ht="12" customHeight="1" x14ac:dyDescent="0.25">
      <c r="A86" s="146"/>
      <c r="B86" s="149"/>
      <c r="C86" s="42" t="str">
        <f t="shared" ref="C86" si="194">IF($C$4="Dueto","Faturização",IF($C$4="Dueto Misto","Faturização",IF($C$4="Equipa","Faturização",IF($C$4="Combinado","Faturização",""))))</f>
        <v/>
      </c>
      <c r="D86" s="101"/>
      <c r="E86" s="92" t="str">
        <f t="shared" ref="E86" si="195">IF(AND(C86="Faturização",B83="Hybrid"),"Faturização","")</f>
        <v/>
      </c>
      <c r="F86" s="73"/>
      <c r="G86" s="74"/>
      <c r="H86" s="75"/>
      <c r="I86" s="75"/>
      <c r="J86" s="75"/>
      <c r="K86" s="75"/>
      <c r="L86" s="75"/>
      <c r="M86" s="75"/>
      <c r="N86" s="76"/>
      <c r="O86" s="60">
        <f t="shared" ref="O86" si="196">(G85*G86)+(H85*H86)+(I85*I86)+(J85*J86)+(K85*K86)+(L85*L86)+(M85*M86)+(N85*N86)</f>
        <v>0</v>
      </c>
      <c r="P86" s="60"/>
      <c r="Q86" s="42"/>
      <c r="R86" s="42"/>
      <c r="S86" s="42"/>
      <c r="T86" s="42"/>
      <c r="U86" s="42"/>
      <c r="V86" s="42"/>
      <c r="W86" s="69">
        <f t="shared" ref="W86" si="197">(Q85*Q86)+(R85*R86)+(S85*S86)+(T85*T86)+(U85*U86)+(V85*V86)</f>
        <v>0</v>
      </c>
      <c r="X86" s="69">
        <f t="shared" si="193"/>
        <v>0</v>
      </c>
      <c r="Y86" s="126"/>
      <c r="Z86" s="60"/>
      <c r="AA86" s="60"/>
      <c r="AB86" s="61"/>
      <c r="AC86" s="61"/>
      <c r="AD86" s="61"/>
      <c r="AE86" s="61"/>
      <c r="AF86" s="61"/>
      <c r="AG86" s="61"/>
      <c r="AH86" s="61"/>
      <c r="AI86" s="61"/>
      <c r="AJ86" s="62"/>
      <c r="AK86" s="62"/>
      <c r="AL86" s="62"/>
      <c r="AM86" s="62"/>
      <c r="AN86" s="62"/>
      <c r="AO86" s="62"/>
      <c r="AP86" s="62"/>
      <c r="AQ86" s="62"/>
      <c r="AR86" s="69" t="s">
        <v>1623</v>
      </c>
      <c r="AS86" s="60"/>
      <c r="AT86" s="60"/>
      <c r="AU86" s="60"/>
      <c r="AV86" s="60"/>
      <c r="AW86" s="60"/>
      <c r="AX86" s="60"/>
      <c r="AY86" s="60"/>
      <c r="AZ86" s="60"/>
      <c r="BA86" s="60"/>
      <c r="BB86" s="60"/>
      <c r="BC86" s="60"/>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c r="DA86" s="42"/>
      <c r="DB86" s="42"/>
      <c r="DC86" s="42"/>
      <c r="DD86" s="42"/>
      <c r="DE86" s="42"/>
      <c r="DF86" s="42"/>
      <c r="DG86" s="42"/>
      <c r="DH86" s="42"/>
      <c r="DI86" s="42"/>
      <c r="DJ86" s="42"/>
      <c r="DK86" s="42"/>
      <c r="DL86" s="42"/>
      <c r="DM86" s="42"/>
      <c r="DN86" s="42"/>
      <c r="DO86" s="42"/>
      <c r="DP86" s="42"/>
      <c r="DQ86" s="42"/>
      <c r="DR86" s="42"/>
      <c r="DS86" s="42"/>
      <c r="DT86" s="42"/>
      <c r="DU86" s="42"/>
      <c r="DV86" s="42"/>
      <c r="DW86" s="42"/>
      <c r="DX86" s="42"/>
      <c r="DY86" s="42"/>
      <c r="DZ86" s="42"/>
      <c r="EA86" s="42"/>
      <c r="EB86" s="42"/>
      <c r="EC86" s="42"/>
      <c r="ED86" s="42"/>
      <c r="EE86" s="42"/>
      <c r="EF86" s="42"/>
      <c r="EG86" s="42"/>
      <c r="EH86" s="42"/>
      <c r="EI86" s="42"/>
    </row>
    <row r="87" spans="1:139" s="43" customFormat="1" ht="12" customHeight="1" x14ac:dyDescent="0.25">
      <c r="A87" s="146"/>
      <c r="B87" s="149"/>
      <c r="C87" s="85" t="str">
        <f t="shared" ref="C87" si="198">IF(AND($B83="ACROB",$C$4="EQUIPA"),"ACROB_B",IF(AND($B83="ACROB",$C$4="combinado"),"ACROB_B",""))</f>
        <v/>
      </c>
      <c r="D87" s="101"/>
      <c r="E87" s="53" t="s">
        <v>68</v>
      </c>
      <c r="F87" s="84" t="str">
        <f t="shared" ref="F87" si="199">IF(C88="ACROB_C","ACRO-PAIR","")</f>
        <v/>
      </c>
      <c r="G87" s="78"/>
      <c r="H87" s="48"/>
      <c r="I87" s="48"/>
      <c r="J87" s="48"/>
      <c r="K87" s="48"/>
      <c r="L87" s="48"/>
      <c r="M87" s="48"/>
      <c r="N87" s="79"/>
      <c r="O87" s="48"/>
      <c r="P87" s="48"/>
      <c r="Q87" s="80"/>
      <c r="R87" s="80"/>
      <c r="S87" s="80"/>
      <c r="T87" s="80"/>
      <c r="U87" s="80"/>
      <c r="V87" s="77"/>
      <c r="W87" s="48"/>
      <c r="X87" s="48"/>
      <c r="Y87" s="126"/>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row>
    <row r="88" spans="1:139" s="43" customFormat="1" ht="12" customHeight="1" thickBot="1" x14ac:dyDescent="0.3">
      <c r="A88" s="147"/>
      <c r="B88" s="150"/>
      <c r="C88" s="86" t="str">
        <f t="shared" ref="C88" si="200">IF(AND(B83="ACROB",$C$5="DUETO"),"ACROB_C","")</f>
        <v/>
      </c>
      <c r="D88" s="102"/>
      <c r="E88" s="54" t="s">
        <v>1175</v>
      </c>
      <c r="F88" s="81"/>
      <c r="G88" s="82"/>
      <c r="H88" s="49"/>
      <c r="I88" s="49"/>
      <c r="J88" s="49"/>
      <c r="K88" s="49"/>
      <c r="L88" s="49"/>
      <c r="M88" s="49"/>
      <c r="N88" s="83"/>
      <c r="O88" s="48"/>
      <c r="P88" s="48"/>
      <c r="Q88" s="49"/>
      <c r="R88" s="49"/>
      <c r="S88" s="49"/>
      <c r="T88" s="49"/>
      <c r="U88" s="49"/>
      <c r="V88" s="83"/>
      <c r="W88" s="49"/>
      <c r="X88" s="49"/>
      <c r="Y88" s="127"/>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42"/>
      <c r="DW88" s="42"/>
      <c r="DX88" s="42"/>
      <c r="DY88" s="42"/>
      <c r="DZ88" s="42"/>
      <c r="EA88" s="42"/>
      <c r="EB88" s="42"/>
      <c r="EC88" s="42"/>
      <c r="ED88" s="42"/>
      <c r="EE88" s="42"/>
      <c r="EF88" s="42"/>
      <c r="EG88" s="42"/>
      <c r="EH88" s="42"/>
      <c r="EI88" s="42"/>
    </row>
    <row r="89" spans="1:139" s="43" customFormat="1" ht="12" customHeight="1" x14ac:dyDescent="0.25">
      <c r="A89" s="145"/>
      <c r="B89" s="148"/>
      <c r="C89" s="143" t="str">
        <f>IF(B89="HYBRID",MOVIMENTOS!$A$8,IF(B89="ACROB",MOVIMENTOS!$E$8,""))</f>
        <v/>
      </c>
      <c r="D89" s="100"/>
      <c r="E89" s="93" t="s">
        <v>1636</v>
      </c>
      <c r="F89" s="95" t="str">
        <f t="shared" ref="F89" si="201">IF(B89="HYBRID",0.5,IF(B89="TRE",0,""))</f>
        <v/>
      </c>
      <c r="G89" s="38"/>
      <c r="H89" s="40"/>
      <c r="I89" s="40"/>
      <c r="J89" s="40"/>
      <c r="K89" s="40"/>
      <c r="L89" s="40"/>
      <c r="M89" s="40"/>
      <c r="N89" s="39"/>
      <c r="O89" s="67"/>
      <c r="P89" s="107" t="str">
        <f>IF(B89="HYBRID",MOVIMENTOS!$G$8,"")</f>
        <v/>
      </c>
      <c r="Q89" s="41"/>
      <c r="R89" s="40"/>
      <c r="S89" s="40"/>
      <c r="T89" s="40"/>
      <c r="U89" s="40"/>
      <c r="V89" s="39"/>
      <c r="W89" s="67"/>
      <c r="X89" s="67"/>
      <c r="Y89" s="125">
        <f t="shared" ref="Y89" si="202">IF(E92="Faturização",X92,IF(E92="",X91,0))</f>
        <v>0</v>
      </c>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c r="DI89" s="42"/>
      <c r="DJ89" s="42"/>
      <c r="DK89" s="42"/>
      <c r="DL89" s="42"/>
      <c r="DM89" s="42"/>
      <c r="DN89" s="42"/>
      <c r="DO89" s="42"/>
      <c r="DP89" s="42"/>
      <c r="DQ89" s="42"/>
      <c r="DR89" s="42"/>
      <c r="DS89" s="42"/>
      <c r="DT89" s="42"/>
      <c r="DU89" s="42"/>
      <c r="DV89" s="42"/>
      <c r="DW89" s="42"/>
      <c r="DX89" s="42"/>
      <c r="DY89" s="42"/>
      <c r="DZ89" s="42"/>
      <c r="EA89" s="42"/>
      <c r="EB89" s="42"/>
      <c r="EC89" s="42"/>
      <c r="ED89" s="42"/>
      <c r="EE89" s="42"/>
      <c r="EF89" s="42"/>
      <c r="EG89" s="42"/>
      <c r="EH89" s="42"/>
      <c r="EI89" s="42"/>
    </row>
    <row r="90" spans="1:139" s="43" customFormat="1" ht="12" customHeight="1" x14ac:dyDescent="0.25">
      <c r="A90" s="146"/>
      <c r="B90" s="149"/>
      <c r="C90" s="144"/>
      <c r="D90" s="101"/>
      <c r="E90" s="94"/>
      <c r="F90" s="96"/>
      <c r="G90" s="44"/>
      <c r="H90" s="46"/>
      <c r="I90" s="46"/>
      <c r="J90" s="46"/>
      <c r="K90" s="46"/>
      <c r="L90" s="46"/>
      <c r="M90" s="46"/>
      <c r="N90" s="45"/>
      <c r="O90" s="33"/>
      <c r="P90" s="108"/>
      <c r="Q90" s="46"/>
      <c r="R90" s="46"/>
      <c r="S90" s="46"/>
      <c r="T90" s="46"/>
      <c r="U90" s="46"/>
      <c r="V90" s="46"/>
      <c r="W90" s="60"/>
      <c r="X90" s="60"/>
      <c r="Y90" s="126"/>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42"/>
      <c r="DQ90" s="42"/>
      <c r="DR90" s="42"/>
      <c r="DS90" s="42"/>
      <c r="DT90" s="42"/>
      <c r="DU90" s="42"/>
      <c r="DV90" s="42"/>
      <c r="DW90" s="42"/>
      <c r="DX90" s="42"/>
      <c r="DY90" s="42"/>
      <c r="DZ90" s="42"/>
      <c r="EA90" s="42"/>
      <c r="EB90" s="42"/>
      <c r="EC90" s="42"/>
      <c r="ED90" s="42"/>
      <c r="EE90" s="42"/>
      <c r="EF90" s="42"/>
      <c r="EG90" s="42"/>
      <c r="EH90" s="42"/>
      <c r="EI90" s="42"/>
    </row>
    <row r="91" spans="1:139" s="43" customFormat="1" ht="12" customHeight="1" x14ac:dyDescent="0.3">
      <c r="A91" s="146"/>
      <c r="B91" s="149"/>
      <c r="C91" s="47" t="str">
        <f>IF(B89="HYBRID",MOVIMENTOS!$P$8,"")</f>
        <v/>
      </c>
      <c r="D91" s="101"/>
      <c r="E91" s="91" t="s">
        <v>1175</v>
      </c>
      <c r="F91" s="32">
        <f>IF(F90=MOVIMENTOS!$A$35,MOVIMENTOS!$A$36,IF(F90=MOVIMENTOS!$B$35,MOVIMENTOS!$B$36,IF(F90=MOVIMENTOS!$C$35,MOVIMENTOS!$C$36,IF(F90=MOVIMENTOS!$D$35,MOVIMENTOS!$D$36,IF(F90=MOVIMENTOS!$F$35,MOVIMENTOS!$F$36,IF(F90=MOVIMENTOS!$G$35,MOVIMENTOS!$G$36,IF(F90=MOVIMENTOS!$H$35,MOVIMENTOS!$H$36,0)))))))</f>
        <v>0</v>
      </c>
      <c r="G91" s="57">
        <f t="shared" ref="G91" si="203">IF(OR(IFERROR(AB91,TRUE)=TRUE,IFERROR(AJ91,TRUE)=TRUE)=TRUE,0,IF(AB91=0,AJ91,AB91))</f>
        <v>0</v>
      </c>
      <c r="H91" s="57">
        <f t="shared" ref="H91" si="204">IF(OR(IFERROR(AC91,TRUE)=TRUE,IFERROR(AK91,TRUE)=TRUE)=TRUE,0,IF(AC91=0,AK91,AC91))</f>
        <v>0</v>
      </c>
      <c r="I91" s="57">
        <f t="shared" ref="I91" si="205">IF(OR(IFERROR(AD91,TRUE)=TRUE,IFERROR(AL91,TRUE)=TRUE)=TRUE,0,IF(AD91=0,AL91,AD91))</f>
        <v>0</v>
      </c>
      <c r="J91" s="57">
        <f t="shared" ref="J91" si="206">IF(OR(IFERROR(AE91,TRUE)=TRUE,IFERROR(AM91,TRUE)=TRUE)=TRUE,0,IF(AE91=0,AM91,AE91))</f>
        <v>0</v>
      </c>
      <c r="K91" s="57">
        <f t="shared" ref="K91" si="207">IF(OR(IFERROR(AF91,TRUE)=TRUE,IFERROR(AN91,TRUE)=TRUE)=TRUE,0,IF(AF91=0,AN91,AF91))</f>
        <v>0</v>
      </c>
      <c r="L91" s="57">
        <f t="shared" ref="L91" si="208">IF(OR(IFERROR(AG91,TRUE)=TRUE,IFERROR(AO91,TRUE)=TRUE)=TRUE,0,IF(AG91=0,AO91,AG91))</f>
        <v>0</v>
      </c>
      <c r="M91" s="57">
        <f t="shared" ref="M91" si="209">IF(OR(IFERROR(AH91,TRUE)=TRUE,IFERROR(AP91,TRUE)=TRUE)=TRUE,0,IF(AH91=0,AP91,AH91))</f>
        <v>0</v>
      </c>
      <c r="N91" s="57">
        <f t="shared" ref="N91" si="210">IF(OR(IFERROR(AI91,TRUE)=TRUE,IFERROR(AQ91,TRUE)=TRUE)=TRUE,0,IF(AI91=0,AQ91,AI91))</f>
        <v>0</v>
      </c>
      <c r="O91" s="33">
        <f t="shared" ref="O91" si="211">SUM(G91:N91)</f>
        <v>0</v>
      </c>
      <c r="P91" s="33" t="str">
        <f t="shared" ref="P91" si="212">C91</f>
        <v/>
      </c>
      <c r="Q91" s="33">
        <f>IF(Q90=MOVIMENTOS!$A$53,MOVIMENTOS!$A$54,IF(Q90=MOVIMENTOS!$B$53,MOVIMENTOS!$B$54,IF(Q90=MOVIMENTOS!$C$53,MOVIMENTOS!$C$54,IF(Q90=MOVIMENTOS!$D$53,MOVIMENTOS!$D$54,IF(Q90=MOVIMENTOS!$E$53,MOVIMENTOS!$E$54,IF(Q90=MOVIMENTOS!$F$53,MOVIMENTOS!$F$54,IF(Q90=MOVIMENTOS!$G$53,MOVIMENTOS!$G$54,IF(Q90=MOVIMENTOS!$H$53,MOVIMENTOS!$H$54,IF(Q90=MOVIMENTOS!$I$53,MOVIMENTOS!$I$54,IF(Q90=MOVIMENTOS!$J$53,MOVIMENTOS!$J$54,IF(Q90=MOVIMENTOS!$K$53,MOVIMENTOS!$K$54,IF(Q90=MOVIMENTOS!$L$53,MOVIMENTOS!$L$54,IF(Q90=MOVIMENTOS!$M$53,MOVIMENTOS!$M$54,0)))))))))))))</f>
        <v>0</v>
      </c>
      <c r="R91" s="33">
        <f>IF(R90=MOVIMENTOS!$A$53,MOVIMENTOS!$A$54,IF(R90=MOVIMENTOS!$B$53,MOVIMENTOS!$B$54,IF(R90=MOVIMENTOS!$C$53,MOVIMENTOS!$C$54,IF(R90=MOVIMENTOS!$D$53,MOVIMENTOS!$D$54,IF(R90=MOVIMENTOS!$E$53,MOVIMENTOS!$E$54,IF(R90=MOVIMENTOS!$F$53,MOVIMENTOS!$F$54,IF(R90=MOVIMENTOS!$G$53,MOVIMENTOS!$G$54,IF(R90=MOVIMENTOS!$H$53,MOVIMENTOS!$H$54,IF(R90=MOVIMENTOS!$I$53,MOVIMENTOS!$I$54,IF(R90=MOVIMENTOS!$J$53,MOVIMENTOS!$J$54,IF(R90=MOVIMENTOS!$K$53,MOVIMENTOS!$K$54,IF(R90=MOVIMENTOS!$L$53,MOVIMENTOS!$L$54,IF(R90=MOVIMENTOS!$M$53,MOVIMENTOS!$M$54,0)))))))))))))</f>
        <v>0</v>
      </c>
      <c r="S91" s="33">
        <f>IF(S90=MOVIMENTOS!$A$53,MOVIMENTOS!$A$54,IF(S90=MOVIMENTOS!$B$53,MOVIMENTOS!$B$54,IF(S90=MOVIMENTOS!$C$53,MOVIMENTOS!$C$54,IF(S90=MOVIMENTOS!$D$53,MOVIMENTOS!$D$54,IF(S90=MOVIMENTOS!$E$53,MOVIMENTOS!$E$54,IF(S90=MOVIMENTOS!$F$53,MOVIMENTOS!$F$54,IF(S90=MOVIMENTOS!$G$53,MOVIMENTOS!$G$54,IF(S90=MOVIMENTOS!$H$53,MOVIMENTOS!$H$54,IF(S90=MOVIMENTOS!$I$53,MOVIMENTOS!$I$54,IF(S90=MOVIMENTOS!$J$53,MOVIMENTOS!$J$54,IF(S90=MOVIMENTOS!$K$53,MOVIMENTOS!$K$54,IF(S90=MOVIMENTOS!$L$53,MOVIMENTOS!$L$54,IF(S90=MOVIMENTOS!$M$53,MOVIMENTOS!$M$54,0)))))))))))))</f>
        <v>0</v>
      </c>
      <c r="T91" s="33">
        <f>IF(T90=MOVIMENTOS!$A$53,MOVIMENTOS!$A$54,IF(T90=MOVIMENTOS!$B$53,MOVIMENTOS!$B$54,IF(T90=MOVIMENTOS!$C$53,MOVIMENTOS!$C$54,IF(T90=MOVIMENTOS!$D$53,MOVIMENTOS!$D$54,IF(T90=MOVIMENTOS!$E$53,MOVIMENTOS!$E$54,IF(T90=MOVIMENTOS!$F$53,MOVIMENTOS!$F$54,IF(T90=MOVIMENTOS!$G$53,MOVIMENTOS!$G$54,IF(T90=MOVIMENTOS!$H$53,MOVIMENTOS!$H$54,IF(T90=MOVIMENTOS!$I$53,MOVIMENTOS!$I$54,IF(T90=MOVIMENTOS!$J$53,MOVIMENTOS!$J$54,IF(T90=MOVIMENTOS!$K$53,MOVIMENTOS!$K$54,IF(T90=MOVIMENTOS!$L$53,MOVIMENTOS!$L$54,IF(T90=MOVIMENTOS!$M$53,MOVIMENTOS!$M$54,0)))))))))))))</f>
        <v>0</v>
      </c>
      <c r="U91" s="33">
        <f>IF(U90=MOVIMENTOS!$A$53,MOVIMENTOS!$A$54,IF(U90=MOVIMENTOS!$B$53,MOVIMENTOS!$B$54,IF(U90=MOVIMENTOS!$C$53,MOVIMENTOS!$C$54,IF(U90=MOVIMENTOS!$D$53,MOVIMENTOS!$D$54,IF(U90=MOVIMENTOS!$E$53,MOVIMENTOS!$E$54,IF(U90=MOVIMENTOS!$F$53,MOVIMENTOS!$F$54,IF(U90=MOVIMENTOS!$G$53,MOVIMENTOS!$G$54,IF(U90=MOVIMENTOS!$H$53,MOVIMENTOS!$H$54,IF(U90=MOVIMENTOS!$I$53,MOVIMENTOS!$I$54,IF(U90=MOVIMENTOS!$J$53,MOVIMENTOS!$J$54,IF(U90=MOVIMENTOS!$K$53,MOVIMENTOS!$K$54,IF(U90=MOVIMENTOS!$L$53,MOVIMENTOS!$L$54,IF(U90=MOVIMENTOS!$M$53,MOVIMENTOS!$M$54,0)))))))))))))</f>
        <v>0</v>
      </c>
      <c r="V91" s="33">
        <f>IF(V90=MOVIMENTOS!$A$53,MOVIMENTOS!$A$54,IF(V90=MOVIMENTOS!$B$53,MOVIMENTOS!$B$54,IF(V90=MOVIMENTOS!$C$53,MOVIMENTOS!$C$54,IF(V90=MOVIMENTOS!$D$53,MOVIMENTOS!$D$54,IF(V90=MOVIMENTOS!$E$53,MOVIMENTOS!$E$54,IF(V90=MOVIMENTOS!$F$53,MOVIMENTOS!$F$54,IF(V90=MOVIMENTOS!$G$53,MOVIMENTOS!$G$54,IF(V90=MOVIMENTOS!$H$53,MOVIMENTOS!$H$54,IF(V90=MOVIMENTOS!$I$53,MOVIMENTOS!$I$54,IF(V90=MOVIMENTOS!$J$53,MOVIMENTOS!$J$54,IF(V90=MOVIMENTOS!$K$53,MOVIMENTOS!$K$54,IF(V90=MOVIMENTOS!$L$53,MOVIMENTOS!$L$54,IF(V90=MOVIMENTOS!$M$53,MOVIMENTOS!$M$54,0)))))))))))))</f>
        <v>0</v>
      </c>
      <c r="W91" s="89">
        <f>IF(W90=MOVIMENTOS!$A$53,MOVIMENTOS!$A$54,IF(W90=MOVIMENTOS!$B$53,MOVIMENTOS!$B$54,IF(W90=MOVIMENTOS!$C$53,MOVIMENTOS!$C$54,IF(W90=MOVIMENTOS!$D$53,MOVIMENTOS!$D$54,IF(W90=MOVIMENTOS!$E$53,MOVIMENTOS!$E$54,IF(W90=MOVIMENTOS!$F$53,MOVIMENTOS!$F$54,IF(W90=MOVIMENTOS!$G$53,MOVIMENTOS!$G$54,IF(W90=MOVIMENTOS!$H$53,MOVIMENTOS!$H$54,IF(W90=MOVIMENTOS!$I$53,MOVIMENTOS!$I$54,IF(W90=MOVIMENTOS!$J$53,MOVIMENTOS!$J$54,IF(W90=MOVIMENTOS!$K$53,MOVIMENTOS!$K$54,IF(W90=MOVIMENTOS!$L$53,MOVIMENTOS!$L$54,IF(W90=MOVIMENTOS!$M$53,MOVIMENTOS!$M$54,0)))))))))))))</f>
        <v>0</v>
      </c>
      <c r="X91" s="70">
        <f t="shared" ref="X91:X92" si="213">O91+W91+SUM(F94:V94)</f>
        <v>0</v>
      </c>
      <c r="Y91" s="126"/>
      <c r="Z91" s="68"/>
      <c r="AA91" s="60"/>
      <c r="AB91" s="61">
        <f>IF(B89="HYBRID",HLOOKUP(G90,MOVIMENTOS!$A$38:$AQ$39,2,0),0)</f>
        <v>0</v>
      </c>
      <c r="AC91" s="61">
        <f>IF(B89="HYBRID",HLOOKUP(H90,MOVIMENTOS!$A$38:$AQ$39,2,0),0)</f>
        <v>0</v>
      </c>
      <c r="AD91" s="61">
        <f>IF(B89="HYBRID",HLOOKUP(I90,MOVIMENTOS!$A$38:$AQ$39,2,0),0)</f>
        <v>0</v>
      </c>
      <c r="AE91" s="61">
        <f>IF(B89="HYBRID",HLOOKUP(J90,MOVIMENTOS!$A$38:$AQ$39,2,0),0)</f>
        <v>0</v>
      </c>
      <c r="AF91" s="61">
        <f>IF(B89="HYBRID",HLOOKUP(K90,MOVIMENTOS!$A$38:$AQ$39,2,0),0)</f>
        <v>0</v>
      </c>
      <c r="AG91" s="61">
        <f>IF(B89="HYBRID",HLOOKUP(L90,MOVIMENTOS!$A$38:$AQ$39,2,0),0)</f>
        <v>0</v>
      </c>
      <c r="AH91" s="61">
        <f>IF(B89="HYBRID",HLOOKUP(M90,MOVIMENTOS!$A$38:$AQ$39,2,0),0)</f>
        <v>0</v>
      </c>
      <c r="AI91" s="61">
        <f>IF(B89="HYBRID",HLOOKUP(N90,MOVIMENTOS!$A$38:$AQ$39,2,0),0)</f>
        <v>0</v>
      </c>
      <c r="AJ91" s="62">
        <f>IF(B89="TRE",HLOOKUP(G90,MOVIMENTOS!$A$57:$K$60,VLOOKUP($C$4,MOVIMENTOS!$A$63:$B$65,2,0),TRUE),0)</f>
        <v>0</v>
      </c>
      <c r="AK91" s="62">
        <f>IF(B89="TRE",HLOOKUP(H90,MOVIMENTOS!$A$57:$K$60,VLOOKUP($C$4,MOVIMENTOS!$A$63:$B$65,2,0),TRUE),0)</f>
        <v>0</v>
      </c>
      <c r="AL91" s="62">
        <f>IF(B89="TRE",HLOOKUP(I90,MOVIMENTOS!$A$57:$K$60,VLOOKUP($C$4,MOVIMENTOS!$A$63:$B$65,2,0),TRUE),0)</f>
        <v>0</v>
      </c>
      <c r="AM91" s="62">
        <f>IF(B89="TRE",HLOOKUP(J90,MOVIMENTOS!$A$57:$K$60,VLOOKUP($C$4,MOVIMENTOS!$A$63:$B$65,2,0),TRUE),0)</f>
        <v>0</v>
      </c>
      <c r="AN91" s="62">
        <f>IF(B89="TRE",HLOOKUP(M90,MOVIMENTOS!$A$57:$K$60,VLOOKUP($C$4,MOVIMENTOS!$A$63:$B$65,2,0),TRUE),0)</f>
        <v>0</v>
      </c>
      <c r="AO91" s="62">
        <f>IF(B89="TRE",HLOOKUP(N90,MOVIMENTOS!$A$57:$K$60,VLOOKUP($C$4,MOVIMENTOS!$A$63:$B$65,2,0),TRUE),0)</f>
        <v>0</v>
      </c>
      <c r="AP91" s="62">
        <f>IF(C89="TRE",HLOOKUP(P90,MOVIMENTOS!$A$57:$K$60,VLOOKUP($C$4,MOVIMENTOS!$A$63:$B$65,2,0),TRUE),0)</f>
        <v>0</v>
      </c>
      <c r="AQ91" s="62">
        <f>IF(D89="TRE",HLOOKUP(Q90,MOVIMENTOS!$A$57:$K$60,VLOOKUP($C$4,MOVIMENTOS!$A$63:$B$65,2,0),TRUE),0)</f>
        <v>0</v>
      </c>
      <c r="AR91" s="71" t="s">
        <v>1622</v>
      </c>
      <c r="AS91" s="60"/>
      <c r="AT91" s="60"/>
      <c r="AU91" s="60"/>
      <c r="AV91" s="60"/>
      <c r="AW91" s="60"/>
      <c r="AX91" s="60"/>
      <c r="AY91" s="60"/>
      <c r="AZ91" s="60"/>
      <c r="BA91" s="60"/>
      <c r="BB91" s="60"/>
      <c r="BC91" s="60"/>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42"/>
      <c r="DO91" s="42"/>
      <c r="DP91" s="42"/>
      <c r="DQ91" s="42"/>
      <c r="DR91" s="42"/>
      <c r="DS91" s="42"/>
      <c r="DT91" s="42"/>
      <c r="DU91" s="42"/>
      <c r="DV91" s="42"/>
      <c r="DW91" s="42"/>
      <c r="DX91" s="42"/>
      <c r="DY91" s="42"/>
      <c r="DZ91" s="42"/>
      <c r="EA91" s="42"/>
      <c r="EB91" s="42"/>
      <c r="EC91" s="42"/>
      <c r="ED91" s="42"/>
      <c r="EE91" s="42"/>
      <c r="EF91" s="42"/>
      <c r="EG91" s="42"/>
      <c r="EH91" s="42"/>
      <c r="EI91" s="42"/>
    </row>
    <row r="92" spans="1:139" s="43" customFormat="1" ht="12" customHeight="1" x14ac:dyDescent="0.25">
      <c r="A92" s="146"/>
      <c r="B92" s="149"/>
      <c r="C92" s="42" t="str">
        <f t="shared" ref="C92" si="214">IF($C$4="Dueto","Faturização",IF($C$4="Dueto Misto","Faturização",IF($C$4="Equipa","Faturização",IF($C$4="Combinado","Faturização",""))))</f>
        <v/>
      </c>
      <c r="D92" s="101"/>
      <c r="E92" s="92" t="str">
        <f t="shared" ref="E92" si="215">IF(AND(C92="Faturização",B89="Hybrid"),"Faturização","")</f>
        <v/>
      </c>
      <c r="F92" s="73"/>
      <c r="G92" s="74"/>
      <c r="H92" s="75"/>
      <c r="I92" s="75"/>
      <c r="J92" s="75"/>
      <c r="K92" s="75"/>
      <c r="L92" s="75"/>
      <c r="M92" s="75"/>
      <c r="N92" s="76"/>
      <c r="O92" s="60">
        <f t="shared" ref="O92" si="216">(G91*G92)+(H91*H92)+(I91*I92)+(J91*J92)+(K91*K92)+(L91*L92)+(M91*M92)+(N91*N92)</f>
        <v>0</v>
      </c>
      <c r="P92" s="60"/>
      <c r="Q92" s="42"/>
      <c r="R92" s="42"/>
      <c r="S92" s="42"/>
      <c r="T92" s="42"/>
      <c r="U92" s="42"/>
      <c r="V92" s="42"/>
      <c r="W92" s="69">
        <f t="shared" ref="W92" si="217">(Q91*Q92)+(R91*R92)+(S91*S92)+(T91*T92)+(U91*U92)+(V91*V92)</f>
        <v>0</v>
      </c>
      <c r="X92" s="69">
        <f t="shared" si="213"/>
        <v>0</v>
      </c>
      <c r="Y92" s="126"/>
      <c r="Z92" s="60"/>
      <c r="AA92" s="60"/>
      <c r="AB92" s="61"/>
      <c r="AC92" s="61"/>
      <c r="AD92" s="61"/>
      <c r="AE92" s="61"/>
      <c r="AF92" s="61"/>
      <c r="AG92" s="61"/>
      <c r="AH92" s="61"/>
      <c r="AI92" s="61"/>
      <c r="AJ92" s="62"/>
      <c r="AK92" s="62"/>
      <c r="AL92" s="62"/>
      <c r="AM92" s="62"/>
      <c r="AN92" s="62"/>
      <c r="AO92" s="62"/>
      <c r="AP92" s="62"/>
      <c r="AQ92" s="62"/>
      <c r="AR92" s="69" t="s">
        <v>1623</v>
      </c>
      <c r="AS92" s="60"/>
      <c r="AT92" s="60"/>
      <c r="AU92" s="60"/>
      <c r="AV92" s="60"/>
      <c r="AW92" s="60"/>
      <c r="AX92" s="60"/>
      <c r="AY92" s="60"/>
      <c r="AZ92" s="60"/>
      <c r="BA92" s="60"/>
      <c r="BB92" s="60"/>
      <c r="BC92" s="60"/>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row>
    <row r="93" spans="1:139" s="43" customFormat="1" ht="12" customHeight="1" x14ac:dyDescent="0.25">
      <c r="A93" s="146"/>
      <c r="B93" s="149"/>
      <c r="C93" s="85" t="str">
        <f t="shared" ref="C93" si="218">IF(AND($B89="ACROB",$C$4="EQUIPA"),"ACROB_B",IF(AND($B89="ACROB",$C$4="combinado"),"ACROB_B",""))</f>
        <v/>
      </c>
      <c r="D93" s="101"/>
      <c r="E93" s="53" t="s">
        <v>68</v>
      </c>
      <c r="F93" s="84" t="str">
        <f t="shared" ref="F93" si="219">IF(C94="ACROB_C","ACRO-PAIR","")</f>
        <v/>
      </c>
      <c r="G93" s="78"/>
      <c r="H93" s="48"/>
      <c r="I93" s="48"/>
      <c r="J93" s="48"/>
      <c r="K93" s="48"/>
      <c r="L93" s="48"/>
      <c r="M93" s="48"/>
      <c r="N93" s="79"/>
      <c r="O93" s="48"/>
      <c r="P93" s="48"/>
      <c r="Q93" s="80"/>
      <c r="R93" s="80"/>
      <c r="S93" s="80"/>
      <c r="T93" s="80"/>
      <c r="U93" s="80"/>
      <c r="V93" s="77"/>
      <c r="W93" s="48"/>
      <c r="X93" s="48"/>
      <c r="Y93" s="126"/>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42"/>
      <c r="DP93" s="42"/>
      <c r="DQ93" s="42"/>
      <c r="DR93" s="42"/>
      <c r="DS93" s="42"/>
      <c r="DT93" s="42"/>
      <c r="DU93" s="42"/>
      <c r="DV93" s="42"/>
      <c r="DW93" s="42"/>
      <c r="DX93" s="42"/>
      <c r="DY93" s="42"/>
      <c r="DZ93" s="42"/>
      <c r="EA93" s="42"/>
      <c r="EB93" s="42"/>
      <c r="EC93" s="42"/>
      <c r="ED93" s="42"/>
      <c r="EE93" s="42"/>
      <c r="EF93" s="42"/>
      <c r="EG93" s="42"/>
      <c r="EH93" s="42"/>
      <c r="EI93" s="42"/>
    </row>
    <row r="94" spans="1:139" s="43" customFormat="1" ht="12" customHeight="1" thickBot="1" x14ac:dyDescent="0.3">
      <c r="A94" s="147"/>
      <c r="B94" s="150"/>
      <c r="C94" s="86" t="str">
        <f t="shared" ref="C94" si="220">IF(AND(B89="ACROB",$C$5="DUETO"),"ACROB_C","")</f>
        <v/>
      </c>
      <c r="D94" s="102"/>
      <c r="E94" s="54" t="s">
        <v>1175</v>
      </c>
      <c r="F94" s="81"/>
      <c r="G94" s="82"/>
      <c r="H94" s="49"/>
      <c r="I94" s="49"/>
      <c r="J94" s="49"/>
      <c r="K94" s="49"/>
      <c r="L94" s="49"/>
      <c r="M94" s="49"/>
      <c r="N94" s="83"/>
      <c r="O94" s="48"/>
      <c r="P94" s="48"/>
      <c r="Q94" s="49"/>
      <c r="R94" s="49"/>
      <c r="S94" s="49"/>
      <c r="T94" s="49"/>
      <c r="U94" s="49"/>
      <c r="V94" s="83"/>
      <c r="W94" s="49"/>
      <c r="X94" s="49"/>
      <c r="Y94" s="127"/>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c r="DI94" s="42"/>
      <c r="DJ94" s="42"/>
      <c r="DK94" s="42"/>
      <c r="DL94" s="42"/>
      <c r="DM94" s="42"/>
      <c r="DN94" s="42"/>
      <c r="DO94" s="42"/>
      <c r="DP94" s="42"/>
      <c r="DQ94" s="42"/>
      <c r="DR94" s="42"/>
      <c r="DS94" s="42"/>
      <c r="DT94" s="42"/>
      <c r="DU94" s="42"/>
      <c r="DV94" s="42"/>
      <c r="DW94" s="42"/>
      <c r="DX94" s="42"/>
      <c r="DY94" s="42"/>
      <c r="DZ94" s="42"/>
      <c r="EA94" s="42"/>
      <c r="EB94" s="42"/>
      <c r="EC94" s="42"/>
      <c r="ED94" s="42"/>
      <c r="EE94" s="42"/>
      <c r="EF94" s="42"/>
      <c r="EG94" s="42"/>
      <c r="EH94" s="42"/>
      <c r="EI94" s="42"/>
    </row>
    <row r="95" spans="1:139" s="43" customFormat="1" ht="12" customHeight="1" x14ac:dyDescent="0.25">
      <c r="A95" s="145"/>
      <c r="B95" s="148"/>
      <c r="C95" s="143" t="str">
        <f>IF(B95="HYBRID",MOVIMENTOS!$A$8,IF(B95="ACROB",MOVIMENTOS!$E$8,""))</f>
        <v/>
      </c>
      <c r="D95" s="100"/>
      <c r="E95" s="93" t="s">
        <v>1636</v>
      </c>
      <c r="F95" s="95" t="str">
        <f t="shared" ref="F95" si="221">IF(B95="HYBRID",0.5,IF(B95="TRE",0,""))</f>
        <v/>
      </c>
      <c r="G95" s="38"/>
      <c r="H95" s="40"/>
      <c r="I95" s="40"/>
      <c r="J95" s="40"/>
      <c r="K95" s="40"/>
      <c r="L95" s="40"/>
      <c r="M95" s="40"/>
      <c r="N95" s="39"/>
      <c r="O95" s="67"/>
      <c r="P95" s="107" t="str">
        <f>IF(B95="HYBRID",MOVIMENTOS!$G$8,"")</f>
        <v/>
      </c>
      <c r="Q95" s="41"/>
      <c r="R95" s="40"/>
      <c r="S95" s="40"/>
      <c r="T95" s="40"/>
      <c r="U95" s="40"/>
      <c r="V95" s="39"/>
      <c r="W95" s="67"/>
      <c r="X95" s="67"/>
      <c r="Y95" s="125">
        <f t="shared" ref="Y95" si="222">IF(E98="Faturização",X98,IF(E98="",X97,0))</f>
        <v>0</v>
      </c>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c r="DI95" s="42"/>
      <c r="DJ95" s="42"/>
      <c r="DK95" s="42"/>
      <c r="DL95" s="42"/>
      <c r="DM95" s="42"/>
      <c r="DN95" s="42"/>
      <c r="DO95" s="42"/>
      <c r="DP95" s="42"/>
      <c r="DQ95" s="42"/>
      <c r="DR95" s="42"/>
      <c r="DS95" s="42"/>
      <c r="DT95" s="42"/>
      <c r="DU95" s="42"/>
      <c r="DV95" s="42"/>
      <c r="DW95" s="42"/>
      <c r="DX95" s="42"/>
      <c r="DY95" s="42"/>
      <c r="DZ95" s="42"/>
      <c r="EA95" s="42"/>
      <c r="EB95" s="42"/>
      <c r="EC95" s="42"/>
      <c r="ED95" s="42"/>
      <c r="EE95" s="42"/>
      <c r="EF95" s="42"/>
      <c r="EG95" s="42"/>
      <c r="EH95" s="42"/>
      <c r="EI95" s="42"/>
    </row>
    <row r="96" spans="1:139" s="43" customFormat="1" ht="12" customHeight="1" x14ac:dyDescent="0.25">
      <c r="A96" s="146"/>
      <c r="B96" s="149"/>
      <c r="C96" s="144"/>
      <c r="D96" s="101"/>
      <c r="E96" s="94"/>
      <c r="F96" s="96"/>
      <c r="G96" s="44"/>
      <c r="H96" s="46"/>
      <c r="I96" s="46"/>
      <c r="J96" s="46"/>
      <c r="K96" s="46"/>
      <c r="L96" s="46"/>
      <c r="M96" s="46"/>
      <c r="N96" s="45"/>
      <c r="O96" s="33"/>
      <c r="P96" s="108"/>
      <c r="Q96" s="46"/>
      <c r="R96" s="46"/>
      <c r="S96" s="46"/>
      <c r="T96" s="46"/>
      <c r="U96" s="46"/>
      <c r="V96" s="46"/>
      <c r="W96" s="60"/>
      <c r="X96" s="60"/>
      <c r="Y96" s="126"/>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42"/>
      <c r="DX96" s="42"/>
      <c r="DY96" s="42"/>
      <c r="DZ96" s="42"/>
      <c r="EA96" s="42"/>
      <c r="EB96" s="42"/>
      <c r="EC96" s="42"/>
      <c r="ED96" s="42"/>
      <c r="EE96" s="42"/>
      <c r="EF96" s="42"/>
      <c r="EG96" s="42"/>
      <c r="EH96" s="42"/>
      <c r="EI96" s="42"/>
    </row>
    <row r="97" spans="1:139" s="43" customFormat="1" ht="12" customHeight="1" x14ac:dyDescent="0.3">
      <c r="A97" s="146"/>
      <c r="B97" s="149"/>
      <c r="C97" s="47" t="str">
        <f>IF(B95="HYBRID",MOVIMENTOS!$P$8,"")</f>
        <v/>
      </c>
      <c r="D97" s="101"/>
      <c r="E97" s="91" t="s">
        <v>1175</v>
      </c>
      <c r="F97" s="32">
        <f>IF(F96=MOVIMENTOS!$A$35,MOVIMENTOS!$A$36,IF(F96=MOVIMENTOS!$B$35,MOVIMENTOS!$B$36,IF(F96=MOVIMENTOS!$C$35,MOVIMENTOS!$C$36,IF(F96=MOVIMENTOS!$D$35,MOVIMENTOS!$D$36,IF(F96=MOVIMENTOS!$F$35,MOVIMENTOS!$F$36,IF(F96=MOVIMENTOS!$G$35,MOVIMENTOS!$G$36,IF(F96=MOVIMENTOS!$H$35,MOVIMENTOS!$H$36,0)))))))</f>
        <v>0</v>
      </c>
      <c r="G97" s="57">
        <f t="shared" ref="G97" si="223">IF(OR(IFERROR(AB97,TRUE)=TRUE,IFERROR(AJ97,TRUE)=TRUE)=TRUE,0,IF(AB97=0,AJ97,AB97))</f>
        <v>0</v>
      </c>
      <c r="H97" s="57">
        <f t="shared" ref="H97" si="224">IF(OR(IFERROR(AC97,TRUE)=TRUE,IFERROR(AK97,TRUE)=TRUE)=TRUE,0,IF(AC97=0,AK97,AC97))</f>
        <v>0</v>
      </c>
      <c r="I97" s="57">
        <f t="shared" ref="I97" si="225">IF(OR(IFERROR(AD97,TRUE)=TRUE,IFERROR(AL97,TRUE)=TRUE)=TRUE,0,IF(AD97=0,AL97,AD97))</f>
        <v>0</v>
      </c>
      <c r="J97" s="57">
        <f t="shared" ref="J97" si="226">IF(OR(IFERROR(AE97,TRUE)=TRUE,IFERROR(AM97,TRUE)=TRUE)=TRUE,0,IF(AE97=0,AM97,AE97))</f>
        <v>0</v>
      </c>
      <c r="K97" s="57">
        <f t="shared" ref="K97" si="227">IF(OR(IFERROR(AF97,TRUE)=TRUE,IFERROR(AN97,TRUE)=TRUE)=TRUE,0,IF(AF97=0,AN97,AF97))</f>
        <v>0</v>
      </c>
      <c r="L97" s="57">
        <f t="shared" ref="L97" si="228">IF(OR(IFERROR(AG97,TRUE)=TRUE,IFERROR(AO97,TRUE)=TRUE)=TRUE,0,IF(AG97=0,AO97,AG97))</f>
        <v>0</v>
      </c>
      <c r="M97" s="57">
        <f t="shared" ref="M97" si="229">IF(OR(IFERROR(AH97,TRUE)=TRUE,IFERROR(AP97,TRUE)=TRUE)=TRUE,0,IF(AH97=0,AP97,AH97))</f>
        <v>0</v>
      </c>
      <c r="N97" s="57">
        <f t="shared" ref="N97" si="230">IF(OR(IFERROR(AI97,TRUE)=TRUE,IFERROR(AQ97,TRUE)=TRUE)=TRUE,0,IF(AI97=0,AQ97,AI97))</f>
        <v>0</v>
      </c>
      <c r="O97" s="33">
        <f t="shared" ref="O97" si="231">SUM(G97:N97)</f>
        <v>0</v>
      </c>
      <c r="P97" s="33" t="str">
        <f t="shared" ref="P97" si="232">C97</f>
        <v/>
      </c>
      <c r="Q97" s="33">
        <f>IF(Q96=MOVIMENTOS!$A$53,MOVIMENTOS!$A$54,IF(Q96=MOVIMENTOS!$B$53,MOVIMENTOS!$B$54,IF(Q96=MOVIMENTOS!$C$53,MOVIMENTOS!$C$54,IF(Q96=MOVIMENTOS!$D$53,MOVIMENTOS!$D$54,IF(Q96=MOVIMENTOS!$E$53,MOVIMENTOS!$E$54,IF(Q96=MOVIMENTOS!$F$53,MOVIMENTOS!$F$54,IF(Q96=MOVIMENTOS!$G$53,MOVIMENTOS!$G$54,IF(Q96=MOVIMENTOS!$H$53,MOVIMENTOS!$H$54,IF(Q96=MOVIMENTOS!$I$53,MOVIMENTOS!$I$54,IF(Q96=MOVIMENTOS!$J$53,MOVIMENTOS!$J$54,IF(Q96=MOVIMENTOS!$K$53,MOVIMENTOS!$K$54,IF(Q96=MOVIMENTOS!$L$53,MOVIMENTOS!$L$54,IF(Q96=MOVIMENTOS!$M$53,MOVIMENTOS!$M$54,0)))))))))))))</f>
        <v>0</v>
      </c>
      <c r="R97" s="33">
        <f>IF(R96=MOVIMENTOS!$A$53,MOVIMENTOS!$A$54,IF(R96=MOVIMENTOS!$B$53,MOVIMENTOS!$B$54,IF(R96=MOVIMENTOS!$C$53,MOVIMENTOS!$C$54,IF(R96=MOVIMENTOS!$D$53,MOVIMENTOS!$D$54,IF(R96=MOVIMENTOS!$E$53,MOVIMENTOS!$E$54,IF(R96=MOVIMENTOS!$F$53,MOVIMENTOS!$F$54,IF(R96=MOVIMENTOS!$G$53,MOVIMENTOS!$G$54,IF(R96=MOVIMENTOS!$H$53,MOVIMENTOS!$H$54,IF(R96=MOVIMENTOS!$I$53,MOVIMENTOS!$I$54,IF(R96=MOVIMENTOS!$J$53,MOVIMENTOS!$J$54,IF(R96=MOVIMENTOS!$K$53,MOVIMENTOS!$K$54,IF(R96=MOVIMENTOS!$L$53,MOVIMENTOS!$L$54,IF(R96=MOVIMENTOS!$M$53,MOVIMENTOS!$M$54,0)))))))))))))</f>
        <v>0</v>
      </c>
      <c r="S97" s="33">
        <f>IF(S96=MOVIMENTOS!$A$53,MOVIMENTOS!$A$54,IF(S96=MOVIMENTOS!$B$53,MOVIMENTOS!$B$54,IF(S96=MOVIMENTOS!$C$53,MOVIMENTOS!$C$54,IF(S96=MOVIMENTOS!$D$53,MOVIMENTOS!$D$54,IF(S96=MOVIMENTOS!$E$53,MOVIMENTOS!$E$54,IF(S96=MOVIMENTOS!$F$53,MOVIMENTOS!$F$54,IF(S96=MOVIMENTOS!$G$53,MOVIMENTOS!$G$54,IF(S96=MOVIMENTOS!$H$53,MOVIMENTOS!$H$54,IF(S96=MOVIMENTOS!$I$53,MOVIMENTOS!$I$54,IF(S96=MOVIMENTOS!$J$53,MOVIMENTOS!$J$54,IF(S96=MOVIMENTOS!$K$53,MOVIMENTOS!$K$54,IF(S96=MOVIMENTOS!$L$53,MOVIMENTOS!$L$54,IF(S96=MOVIMENTOS!$M$53,MOVIMENTOS!$M$54,0)))))))))))))</f>
        <v>0</v>
      </c>
      <c r="T97" s="33">
        <f>IF(T96=MOVIMENTOS!$A$53,MOVIMENTOS!$A$54,IF(T96=MOVIMENTOS!$B$53,MOVIMENTOS!$B$54,IF(T96=MOVIMENTOS!$C$53,MOVIMENTOS!$C$54,IF(T96=MOVIMENTOS!$D$53,MOVIMENTOS!$D$54,IF(T96=MOVIMENTOS!$E$53,MOVIMENTOS!$E$54,IF(T96=MOVIMENTOS!$F$53,MOVIMENTOS!$F$54,IF(T96=MOVIMENTOS!$G$53,MOVIMENTOS!$G$54,IF(T96=MOVIMENTOS!$H$53,MOVIMENTOS!$H$54,IF(T96=MOVIMENTOS!$I$53,MOVIMENTOS!$I$54,IF(T96=MOVIMENTOS!$J$53,MOVIMENTOS!$J$54,IF(T96=MOVIMENTOS!$K$53,MOVIMENTOS!$K$54,IF(T96=MOVIMENTOS!$L$53,MOVIMENTOS!$L$54,IF(T96=MOVIMENTOS!$M$53,MOVIMENTOS!$M$54,0)))))))))))))</f>
        <v>0</v>
      </c>
      <c r="U97" s="33">
        <f>IF(U96=MOVIMENTOS!$A$53,MOVIMENTOS!$A$54,IF(U96=MOVIMENTOS!$B$53,MOVIMENTOS!$B$54,IF(U96=MOVIMENTOS!$C$53,MOVIMENTOS!$C$54,IF(U96=MOVIMENTOS!$D$53,MOVIMENTOS!$D$54,IF(U96=MOVIMENTOS!$E$53,MOVIMENTOS!$E$54,IF(U96=MOVIMENTOS!$F$53,MOVIMENTOS!$F$54,IF(U96=MOVIMENTOS!$G$53,MOVIMENTOS!$G$54,IF(U96=MOVIMENTOS!$H$53,MOVIMENTOS!$H$54,IF(U96=MOVIMENTOS!$I$53,MOVIMENTOS!$I$54,IF(U96=MOVIMENTOS!$J$53,MOVIMENTOS!$J$54,IF(U96=MOVIMENTOS!$K$53,MOVIMENTOS!$K$54,IF(U96=MOVIMENTOS!$L$53,MOVIMENTOS!$L$54,IF(U96=MOVIMENTOS!$M$53,MOVIMENTOS!$M$54,0)))))))))))))</f>
        <v>0</v>
      </c>
      <c r="V97" s="33">
        <f>IF(V96=MOVIMENTOS!$A$53,MOVIMENTOS!$A$54,IF(V96=MOVIMENTOS!$B$53,MOVIMENTOS!$B$54,IF(V96=MOVIMENTOS!$C$53,MOVIMENTOS!$C$54,IF(V96=MOVIMENTOS!$D$53,MOVIMENTOS!$D$54,IF(V96=MOVIMENTOS!$E$53,MOVIMENTOS!$E$54,IF(V96=MOVIMENTOS!$F$53,MOVIMENTOS!$F$54,IF(V96=MOVIMENTOS!$G$53,MOVIMENTOS!$G$54,IF(V96=MOVIMENTOS!$H$53,MOVIMENTOS!$H$54,IF(V96=MOVIMENTOS!$I$53,MOVIMENTOS!$I$54,IF(V96=MOVIMENTOS!$J$53,MOVIMENTOS!$J$54,IF(V96=MOVIMENTOS!$K$53,MOVIMENTOS!$K$54,IF(V96=MOVIMENTOS!$L$53,MOVIMENTOS!$L$54,IF(V96=MOVIMENTOS!$M$53,MOVIMENTOS!$M$54,0)))))))))))))</f>
        <v>0</v>
      </c>
      <c r="W97" s="89">
        <f>IF(W96=MOVIMENTOS!$A$53,MOVIMENTOS!$A$54,IF(W96=MOVIMENTOS!$B$53,MOVIMENTOS!$B$54,IF(W96=MOVIMENTOS!$C$53,MOVIMENTOS!$C$54,IF(W96=MOVIMENTOS!$D$53,MOVIMENTOS!$D$54,IF(W96=MOVIMENTOS!$E$53,MOVIMENTOS!$E$54,IF(W96=MOVIMENTOS!$F$53,MOVIMENTOS!$F$54,IF(W96=MOVIMENTOS!$G$53,MOVIMENTOS!$G$54,IF(W96=MOVIMENTOS!$H$53,MOVIMENTOS!$H$54,IF(W96=MOVIMENTOS!$I$53,MOVIMENTOS!$I$54,IF(W96=MOVIMENTOS!$J$53,MOVIMENTOS!$J$54,IF(W96=MOVIMENTOS!$K$53,MOVIMENTOS!$K$54,IF(W96=MOVIMENTOS!$L$53,MOVIMENTOS!$L$54,IF(W96=MOVIMENTOS!$M$53,MOVIMENTOS!$M$54,0)))))))))))))</f>
        <v>0</v>
      </c>
      <c r="X97" s="70">
        <f t="shared" ref="X97:X98" si="233">O97+W97+SUM(F100:V100)</f>
        <v>0</v>
      </c>
      <c r="Y97" s="126"/>
      <c r="Z97" s="68"/>
      <c r="AA97" s="60"/>
      <c r="AB97" s="61">
        <f>IF(B95="HYBRID",HLOOKUP(G96,MOVIMENTOS!$A$38:$AQ$39,2,0),0)</f>
        <v>0</v>
      </c>
      <c r="AC97" s="61">
        <f>IF(B95="HYBRID",HLOOKUP(H96,MOVIMENTOS!$A$38:$AQ$39,2,0),0)</f>
        <v>0</v>
      </c>
      <c r="AD97" s="61">
        <f>IF(B95="HYBRID",HLOOKUP(I96,MOVIMENTOS!$A$38:$AQ$39,2,0),0)</f>
        <v>0</v>
      </c>
      <c r="AE97" s="61">
        <f>IF(B95="HYBRID",HLOOKUP(J96,MOVIMENTOS!$A$38:$AQ$39,2,0),0)</f>
        <v>0</v>
      </c>
      <c r="AF97" s="61">
        <f>IF(B95="HYBRID",HLOOKUP(K96,MOVIMENTOS!$A$38:$AQ$39,2,0),0)</f>
        <v>0</v>
      </c>
      <c r="AG97" s="61">
        <f>IF(B95="HYBRID",HLOOKUP(L96,MOVIMENTOS!$A$38:$AQ$39,2,0),0)</f>
        <v>0</v>
      </c>
      <c r="AH97" s="61">
        <f>IF(B95="HYBRID",HLOOKUP(M96,MOVIMENTOS!$A$38:$AQ$39,2,0),0)</f>
        <v>0</v>
      </c>
      <c r="AI97" s="61">
        <f>IF(B95="HYBRID",HLOOKUP(N96,MOVIMENTOS!$A$38:$AQ$39,2,0),0)</f>
        <v>0</v>
      </c>
      <c r="AJ97" s="62">
        <f>IF(B95="TRE",HLOOKUP(G96,MOVIMENTOS!$A$57:$K$60,VLOOKUP($C$4,MOVIMENTOS!$A$63:$B$65,2,0),TRUE),0)</f>
        <v>0</v>
      </c>
      <c r="AK97" s="62">
        <f>IF(B95="TRE",HLOOKUP(H96,MOVIMENTOS!$A$57:$K$60,VLOOKUP($C$4,MOVIMENTOS!$A$63:$B$65,2,0),TRUE),0)</f>
        <v>0</v>
      </c>
      <c r="AL97" s="62">
        <f>IF(B95="TRE",HLOOKUP(I96,MOVIMENTOS!$A$57:$K$60,VLOOKUP($C$4,MOVIMENTOS!$A$63:$B$65,2,0),TRUE),0)</f>
        <v>0</v>
      </c>
      <c r="AM97" s="62">
        <f>IF(B95="TRE",HLOOKUP(J96,MOVIMENTOS!$A$57:$K$60,VLOOKUP($C$4,MOVIMENTOS!$A$63:$B$65,2,0),TRUE),0)</f>
        <v>0</v>
      </c>
      <c r="AN97" s="62">
        <f>IF(B95="TRE",HLOOKUP(M96,MOVIMENTOS!$A$57:$K$60,VLOOKUP($C$4,MOVIMENTOS!$A$63:$B$65,2,0),TRUE),0)</f>
        <v>0</v>
      </c>
      <c r="AO97" s="62">
        <f>IF(B95="TRE",HLOOKUP(N96,MOVIMENTOS!$A$57:$K$60,VLOOKUP($C$4,MOVIMENTOS!$A$63:$B$65,2,0),TRUE),0)</f>
        <v>0</v>
      </c>
      <c r="AP97" s="62">
        <f>IF(C95="TRE",HLOOKUP(P96,MOVIMENTOS!$A$57:$K$60,VLOOKUP($C$4,MOVIMENTOS!$A$63:$B$65,2,0),TRUE),0)</f>
        <v>0</v>
      </c>
      <c r="AQ97" s="62">
        <f>IF(D95="TRE",HLOOKUP(Q96,MOVIMENTOS!$A$57:$K$60,VLOOKUP($C$4,MOVIMENTOS!$A$63:$B$65,2,0),TRUE),0)</f>
        <v>0</v>
      </c>
      <c r="AR97" s="71" t="s">
        <v>1622</v>
      </c>
      <c r="AS97" s="60"/>
      <c r="AT97" s="60"/>
      <c r="AU97" s="60"/>
      <c r="AV97" s="60"/>
      <c r="AW97" s="60"/>
      <c r="AX97" s="60"/>
      <c r="AY97" s="60"/>
      <c r="AZ97" s="60"/>
      <c r="BA97" s="60"/>
      <c r="BB97" s="60"/>
      <c r="BC97" s="60"/>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row>
    <row r="98" spans="1:139" s="43" customFormat="1" ht="12" customHeight="1" x14ac:dyDescent="0.25">
      <c r="A98" s="146"/>
      <c r="B98" s="149"/>
      <c r="C98" s="42" t="str">
        <f t="shared" ref="C98" si="234">IF($C$4="Dueto","Faturização",IF($C$4="Dueto Misto","Faturização",IF($C$4="Equipa","Faturização",IF($C$4="Combinado","Faturização",""))))</f>
        <v/>
      </c>
      <c r="D98" s="101"/>
      <c r="E98" s="92" t="str">
        <f t="shared" ref="E98" si="235">IF(AND(C98="Faturização",B95="Hybrid"),"Faturização","")</f>
        <v/>
      </c>
      <c r="F98" s="73"/>
      <c r="G98" s="74"/>
      <c r="H98" s="75"/>
      <c r="I98" s="75"/>
      <c r="J98" s="75"/>
      <c r="K98" s="75"/>
      <c r="L98" s="75"/>
      <c r="M98" s="75"/>
      <c r="N98" s="76"/>
      <c r="O98" s="60">
        <f t="shared" ref="O98" si="236">(G97*G98)+(H97*H98)+(I97*I98)+(J97*J98)+(K97*K98)+(L97*L98)+(M97*M98)+(N97*N98)</f>
        <v>0</v>
      </c>
      <c r="P98" s="60"/>
      <c r="Q98" s="42"/>
      <c r="R98" s="42"/>
      <c r="S98" s="42"/>
      <c r="T98" s="42"/>
      <c r="U98" s="42"/>
      <c r="V98" s="42"/>
      <c r="W98" s="69">
        <f t="shared" ref="W98" si="237">(Q97*Q98)+(R97*R98)+(S97*S98)+(T97*T98)+(U97*U98)+(V97*V98)</f>
        <v>0</v>
      </c>
      <c r="X98" s="69">
        <f t="shared" si="233"/>
        <v>0</v>
      </c>
      <c r="Y98" s="126"/>
      <c r="Z98" s="60"/>
      <c r="AA98" s="60"/>
      <c r="AB98" s="61"/>
      <c r="AC98" s="61"/>
      <c r="AD98" s="61"/>
      <c r="AE98" s="61"/>
      <c r="AF98" s="61"/>
      <c r="AG98" s="61"/>
      <c r="AH98" s="61"/>
      <c r="AI98" s="61"/>
      <c r="AJ98" s="62"/>
      <c r="AK98" s="62"/>
      <c r="AL98" s="62"/>
      <c r="AM98" s="62"/>
      <c r="AN98" s="62"/>
      <c r="AO98" s="62"/>
      <c r="AP98" s="62"/>
      <c r="AQ98" s="62"/>
      <c r="AR98" s="69" t="s">
        <v>1623</v>
      </c>
      <c r="AS98" s="60"/>
      <c r="AT98" s="60"/>
      <c r="AU98" s="60"/>
      <c r="AV98" s="60"/>
      <c r="AW98" s="60"/>
      <c r="AX98" s="60"/>
      <c r="AY98" s="60"/>
      <c r="AZ98" s="60"/>
      <c r="BA98" s="60"/>
      <c r="BB98" s="60"/>
      <c r="BC98" s="60"/>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row>
    <row r="99" spans="1:139" s="43" customFormat="1" ht="12" customHeight="1" x14ac:dyDescent="0.25">
      <c r="A99" s="146"/>
      <c r="B99" s="149"/>
      <c r="C99" s="85" t="str">
        <f t="shared" ref="C99" si="238">IF(AND($B95="ACROB",$C$4="EQUIPA"),"ACROB_B",IF(AND($B95="ACROB",$C$4="combinado"),"ACROB_B",""))</f>
        <v/>
      </c>
      <c r="D99" s="101"/>
      <c r="E99" s="53" t="s">
        <v>68</v>
      </c>
      <c r="F99" s="84" t="str">
        <f t="shared" ref="F99" si="239">IF(C100="ACROB_C","ACRO-PAIR","")</f>
        <v/>
      </c>
      <c r="G99" s="78"/>
      <c r="H99" s="48"/>
      <c r="I99" s="48"/>
      <c r="J99" s="48"/>
      <c r="K99" s="48"/>
      <c r="L99" s="48"/>
      <c r="M99" s="48"/>
      <c r="N99" s="79"/>
      <c r="O99" s="48"/>
      <c r="P99" s="48"/>
      <c r="Q99" s="80"/>
      <c r="R99" s="80"/>
      <c r="S99" s="80"/>
      <c r="T99" s="80"/>
      <c r="U99" s="80"/>
      <c r="V99" s="77"/>
      <c r="W99" s="48"/>
      <c r="X99" s="48"/>
      <c r="Y99" s="126"/>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row>
    <row r="100" spans="1:139" s="43" customFormat="1" ht="12" customHeight="1" thickBot="1" x14ac:dyDescent="0.3">
      <c r="A100" s="147"/>
      <c r="B100" s="150"/>
      <c r="C100" s="86" t="str">
        <f t="shared" ref="C100" si="240">IF(AND(B95="ACROB",$C$5="DUETO"),"ACROB_C","")</f>
        <v/>
      </c>
      <c r="D100" s="102"/>
      <c r="E100" s="54" t="s">
        <v>1175</v>
      </c>
      <c r="F100" s="81"/>
      <c r="G100" s="82"/>
      <c r="H100" s="49"/>
      <c r="I100" s="49"/>
      <c r="J100" s="49"/>
      <c r="K100" s="49"/>
      <c r="L100" s="49"/>
      <c r="M100" s="49"/>
      <c r="N100" s="83"/>
      <c r="O100" s="48"/>
      <c r="P100" s="48"/>
      <c r="Q100" s="49"/>
      <c r="R100" s="49"/>
      <c r="S100" s="49"/>
      <c r="T100" s="49"/>
      <c r="U100" s="49"/>
      <c r="V100" s="83"/>
      <c r="W100" s="49"/>
      <c r="X100" s="49"/>
      <c r="Y100" s="127"/>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c r="DI100" s="42"/>
      <c r="DJ100" s="42"/>
      <c r="DK100" s="42"/>
      <c r="DL100" s="42"/>
      <c r="DM100" s="42"/>
      <c r="DN100" s="42"/>
      <c r="DO100" s="42"/>
      <c r="DP100" s="42"/>
      <c r="DQ100" s="42"/>
      <c r="DR100" s="42"/>
      <c r="DS100" s="42"/>
      <c r="DT100" s="42"/>
      <c r="DU100" s="42"/>
      <c r="DV100" s="42"/>
      <c r="DW100" s="42"/>
      <c r="DX100" s="42"/>
      <c r="DY100" s="42"/>
      <c r="DZ100" s="42"/>
      <c r="EA100" s="42"/>
      <c r="EB100" s="42"/>
      <c r="EC100" s="42"/>
      <c r="ED100" s="42"/>
      <c r="EE100" s="42"/>
      <c r="EF100" s="42"/>
      <c r="EG100" s="42"/>
      <c r="EH100" s="42"/>
      <c r="EI100" s="42"/>
    </row>
    <row r="101" spans="1:139" s="43" customFormat="1" ht="12" customHeight="1" x14ac:dyDescent="0.25">
      <c r="A101" s="145"/>
      <c r="B101" s="148"/>
      <c r="C101" s="143" t="str">
        <f>IF(B101="HYBRID",MOVIMENTOS!$A$8,IF(B101="ACROB",MOVIMENTOS!$E$8,""))</f>
        <v/>
      </c>
      <c r="D101" s="100"/>
      <c r="E101" s="93" t="s">
        <v>1636</v>
      </c>
      <c r="F101" s="95" t="str">
        <f t="shared" ref="F101" si="241">IF(B101="HYBRID",0.5,IF(B101="TRE",0,""))</f>
        <v/>
      </c>
      <c r="G101" s="38"/>
      <c r="H101" s="40"/>
      <c r="I101" s="40"/>
      <c r="J101" s="40"/>
      <c r="K101" s="40"/>
      <c r="L101" s="40"/>
      <c r="M101" s="40"/>
      <c r="N101" s="39"/>
      <c r="O101" s="67"/>
      <c r="P101" s="107" t="str">
        <f>IF(B101="HYBRID",MOVIMENTOS!$G$8,"")</f>
        <v/>
      </c>
      <c r="Q101" s="41"/>
      <c r="R101" s="40"/>
      <c r="S101" s="40"/>
      <c r="T101" s="40"/>
      <c r="U101" s="40"/>
      <c r="V101" s="39"/>
      <c r="W101" s="67"/>
      <c r="X101" s="67"/>
      <c r="Y101" s="125">
        <f t="shared" ref="Y101" si="242">IF(E104="Faturização",X104,IF(E104="",X103,0))</f>
        <v>0</v>
      </c>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c r="DI101" s="42"/>
      <c r="DJ101" s="42"/>
      <c r="DK101" s="42"/>
      <c r="DL101" s="42"/>
      <c r="DM101" s="42"/>
      <c r="DN101" s="42"/>
      <c r="DO101" s="42"/>
      <c r="DP101" s="42"/>
      <c r="DQ101" s="42"/>
      <c r="DR101" s="42"/>
      <c r="DS101" s="42"/>
      <c r="DT101" s="42"/>
      <c r="DU101" s="42"/>
      <c r="DV101" s="42"/>
      <c r="DW101" s="42"/>
      <c r="DX101" s="42"/>
      <c r="DY101" s="42"/>
      <c r="DZ101" s="42"/>
      <c r="EA101" s="42"/>
      <c r="EB101" s="42"/>
      <c r="EC101" s="42"/>
      <c r="ED101" s="42"/>
      <c r="EE101" s="42"/>
      <c r="EF101" s="42"/>
      <c r="EG101" s="42"/>
      <c r="EH101" s="42"/>
      <c r="EI101" s="42"/>
    </row>
    <row r="102" spans="1:139" s="43" customFormat="1" ht="12" customHeight="1" x14ac:dyDescent="0.25">
      <c r="A102" s="146"/>
      <c r="B102" s="149"/>
      <c r="C102" s="144"/>
      <c r="D102" s="101"/>
      <c r="E102" s="94"/>
      <c r="F102" s="96"/>
      <c r="G102" s="44"/>
      <c r="H102" s="46"/>
      <c r="I102" s="46"/>
      <c r="J102" s="46"/>
      <c r="K102" s="46"/>
      <c r="L102" s="46"/>
      <c r="M102" s="46"/>
      <c r="N102" s="45"/>
      <c r="O102" s="33"/>
      <c r="P102" s="108"/>
      <c r="Q102" s="46"/>
      <c r="R102" s="46"/>
      <c r="S102" s="46"/>
      <c r="T102" s="46"/>
      <c r="U102" s="46"/>
      <c r="V102" s="46"/>
      <c r="W102" s="60"/>
      <c r="X102" s="60"/>
      <c r="Y102" s="126"/>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row>
    <row r="103" spans="1:139" s="43" customFormat="1" ht="12" customHeight="1" x14ac:dyDescent="0.3">
      <c r="A103" s="146"/>
      <c r="B103" s="149"/>
      <c r="C103" s="47" t="str">
        <f>IF(B101="HYBRID",MOVIMENTOS!$P$8,"")</f>
        <v/>
      </c>
      <c r="D103" s="101"/>
      <c r="E103" s="91" t="s">
        <v>1175</v>
      </c>
      <c r="F103" s="32">
        <f>IF(F102=MOVIMENTOS!$A$35,MOVIMENTOS!$A$36,IF(F102=MOVIMENTOS!$B$35,MOVIMENTOS!$B$36,IF(F102=MOVIMENTOS!$C$35,MOVIMENTOS!$C$36,IF(F102=MOVIMENTOS!$D$35,MOVIMENTOS!$D$36,IF(F102=MOVIMENTOS!$F$35,MOVIMENTOS!$F$36,IF(F102=MOVIMENTOS!$G$35,MOVIMENTOS!$G$36,IF(F102=MOVIMENTOS!$H$35,MOVIMENTOS!$H$36,0)))))))</f>
        <v>0</v>
      </c>
      <c r="G103" s="57">
        <f t="shared" ref="G103" si="243">IF(OR(IFERROR(AB103,TRUE)=TRUE,IFERROR(AJ103,TRUE)=TRUE)=TRUE,0,IF(AB103=0,AJ103,AB103))</f>
        <v>0</v>
      </c>
      <c r="H103" s="57">
        <f t="shared" ref="H103" si="244">IF(OR(IFERROR(AC103,TRUE)=TRUE,IFERROR(AK103,TRUE)=TRUE)=TRUE,0,IF(AC103=0,AK103,AC103))</f>
        <v>0</v>
      </c>
      <c r="I103" s="57">
        <f t="shared" ref="I103" si="245">IF(OR(IFERROR(AD103,TRUE)=TRUE,IFERROR(AL103,TRUE)=TRUE)=TRUE,0,IF(AD103=0,AL103,AD103))</f>
        <v>0</v>
      </c>
      <c r="J103" s="57">
        <f t="shared" ref="J103" si="246">IF(OR(IFERROR(AE103,TRUE)=TRUE,IFERROR(AM103,TRUE)=TRUE)=TRUE,0,IF(AE103=0,AM103,AE103))</f>
        <v>0</v>
      </c>
      <c r="K103" s="57">
        <f t="shared" ref="K103" si="247">IF(OR(IFERROR(AF103,TRUE)=TRUE,IFERROR(AN103,TRUE)=TRUE)=TRUE,0,IF(AF103=0,AN103,AF103))</f>
        <v>0</v>
      </c>
      <c r="L103" s="57">
        <f t="shared" ref="L103" si="248">IF(OR(IFERROR(AG103,TRUE)=TRUE,IFERROR(AO103,TRUE)=TRUE)=TRUE,0,IF(AG103=0,AO103,AG103))</f>
        <v>0</v>
      </c>
      <c r="M103" s="57">
        <f t="shared" ref="M103" si="249">IF(OR(IFERROR(AH103,TRUE)=TRUE,IFERROR(AP103,TRUE)=TRUE)=TRUE,0,IF(AH103=0,AP103,AH103))</f>
        <v>0</v>
      </c>
      <c r="N103" s="57">
        <f t="shared" ref="N103" si="250">IF(OR(IFERROR(AI103,TRUE)=TRUE,IFERROR(AQ103,TRUE)=TRUE)=TRUE,0,IF(AI103=0,AQ103,AI103))</f>
        <v>0</v>
      </c>
      <c r="O103" s="33">
        <f t="shared" ref="O103" si="251">SUM(G103:N103)</f>
        <v>0</v>
      </c>
      <c r="P103" s="33" t="str">
        <f t="shared" ref="P103" si="252">C103</f>
        <v/>
      </c>
      <c r="Q103" s="33">
        <f>IF(Q102=MOVIMENTOS!$A$53,MOVIMENTOS!$A$54,IF(Q102=MOVIMENTOS!$B$53,MOVIMENTOS!$B$54,IF(Q102=MOVIMENTOS!$C$53,MOVIMENTOS!$C$54,IF(Q102=MOVIMENTOS!$D$53,MOVIMENTOS!$D$54,IF(Q102=MOVIMENTOS!$E$53,MOVIMENTOS!$E$54,IF(Q102=MOVIMENTOS!$F$53,MOVIMENTOS!$F$54,IF(Q102=MOVIMENTOS!$G$53,MOVIMENTOS!$G$54,IF(Q102=MOVIMENTOS!$H$53,MOVIMENTOS!$H$54,IF(Q102=MOVIMENTOS!$I$53,MOVIMENTOS!$I$54,IF(Q102=MOVIMENTOS!$J$53,MOVIMENTOS!$J$54,IF(Q102=MOVIMENTOS!$K$53,MOVIMENTOS!$K$54,IF(Q102=MOVIMENTOS!$L$53,MOVIMENTOS!$L$54,IF(Q102=MOVIMENTOS!$M$53,MOVIMENTOS!$M$54,0)))))))))))))</f>
        <v>0</v>
      </c>
      <c r="R103" s="33">
        <f>IF(R102=MOVIMENTOS!$A$53,MOVIMENTOS!$A$54,IF(R102=MOVIMENTOS!$B$53,MOVIMENTOS!$B$54,IF(R102=MOVIMENTOS!$C$53,MOVIMENTOS!$C$54,IF(R102=MOVIMENTOS!$D$53,MOVIMENTOS!$D$54,IF(R102=MOVIMENTOS!$E$53,MOVIMENTOS!$E$54,IF(R102=MOVIMENTOS!$F$53,MOVIMENTOS!$F$54,IF(R102=MOVIMENTOS!$G$53,MOVIMENTOS!$G$54,IF(R102=MOVIMENTOS!$H$53,MOVIMENTOS!$H$54,IF(R102=MOVIMENTOS!$I$53,MOVIMENTOS!$I$54,IF(R102=MOVIMENTOS!$J$53,MOVIMENTOS!$J$54,IF(R102=MOVIMENTOS!$K$53,MOVIMENTOS!$K$54,IF(R102=MOVIMENTOS!$L$53,MOVIMENTOS!$L$54,IF(R102=MOVIMENTOS!$M$53,MOVIMENTOS!$M$54,0)))))))))))))</f>
        <v>0</v>
      </c>
      <c r="S103" s="33">
        <f>IF(S102=MOVIMENTOS!$A$53,MOVIMENTOS!$A$54,IF(S102=MOVIMENTOS!$B$53,MOVIMENTOS!$B$54,IF(S102=MOVIMENTOS!$C$53,MOVIMENTOS!$C$54,IF(S102=MOVIMENTOS!$D$53,MOVIMENTOS!$D$54,IF(S102=MOVIMENTOS!$E$53,MOVIMENTOS!$E$54,IF(S102=MOVIMENTOS!$F$53,MOVIMENTOS!$F$54,IF(S102=MOVIMENTOS!$G$53,MOVIMENTOS!$G$54,IF(S102=MOVIMENTOS!$H$53,MOVIMENTOS!$H$54,IF(S102=MOVIMENTOS!$I$53,MOVIMENTOS!$I$54,IF(S102=MOVIMENTOS!$J$53,MOVIMENTOS!$J$54,IF(S102=MOVIMENTOS!$K$53,MOVIMENTOS!$K$54,IF(S102=MOVIMENTOS!$L$53,MOVIMENTOS!$L$54,IF(S102=MOVIMENTOS!$M$53,MOVIMENTOS!$M$54,0)))))))))))))</f>
        <v>0</v>
      </c>
      <c r="T103" s="33">
        <f>IF(T102=MOVIMENTOS!$A$53,MOVIMENTOS!$A$54,IF(T102=MOVIMENTOS!$B$53,MOVIMENTOS!$B$54,IF(T102=MOVIMENTOS!$C$53,MOVIMENTOS!$C$54,IF(T102=MOVIMENTOS!$D$53,MOVIMENTOS!$D$54,IF(T102=MOVIMENTOS!$E$53,MOVIMENTOS!$E$54,IF(T102=MOVIMENTOS!$F$53,MOVIMENTOS!$F$54,IF(T102=MOVIMENTOS!$G$53,MOVIMENTOS!$G$54,IF(T102=MOVIMENTOS!$H$53,MOVIMENTOS!$H$54,IF(T102=MOVIMENTOS!$I$53,MOVIMENTOS!$I$54,IF(T102=MOVIMENTOS!$J$53,MOVIMENTOS!$J$54,IF(T102=MOVIMENTOS!$K$53,MOVIMENTOS!$K$54,IF(T102=MOVIMENTOS!$L$53,MOVIMENTOS!$L$54,IF(T102=MOVIMENTOS!$M$53,MOVIMENTOS!$M$54,0)))))))))))))</f>
        <v>0</v>
      </c>
      <c r="U103" s="33">
        <f>IF(U102=MOVIMENTOS!$A$53,MOVIMENTOS!$A$54,IF(U102=MOVIMENTOS!$B$53,MOVIMENTOS!$B$54,IF(U102=MOVIMENTOS!$C$53,MOVIMENTOS!$C$54,IF(U102=MOVIMENTOS!$D$53,MOVIMENTOS!$D$54,IF(U102=MOVIMENTOS!$E$53,MOVIMENTOS!$E$54,IF(U102=MOVIMENTOS!$F$53,MOVIMENTOS!$F$54,IF(U102=MOVIMENTOS!$G$53,MOVIMENTOS!$G$54,IF(U102=MOVIMENTOS!$H$53,MOVIMENTOS!$H$54,IF(U102=MOVIMENTOS!$I$53,MOVIMENTOS!$I$54,IF(U102=MOVIMENTOS!$J$53,MOVIMENTOS!$J$54,IF(U102=MOVIMENTOS!$K$53,MOVIMENTOS!$K$54,IF(U102=MOVIMENTOS!$L$53,MOVIMENTOS!$L$54,IF(U102=MOVIMENTOS!$M$53,MOVIMENTOS!$M$54,0)))))))))))))</f>
        <v>0</v>
      </c>
      <c r="V103" s="33">
        <f>IF(V102=MOVIMENTOS!$A$53,MOVIMENTOS!$A$54,IF(V102=MOVIMENTOS!$B$53,MOVIMENTOS!$B$54,IF(V102=MOVIMENTOS!$C$53,MOVIMENTOS!$C$54,IF(V102=MOVIMENTOS!$D$53,MOVIMENTOS!$D$54,IF(V102=MOVIMENTOS!$E$53,MOVIMENTOS!$E$54,IF(V102=MOVIMENTOS!$F$53,MOVIMENTOS!$F$54,IF(V102=MOVIMENTOS!$G$53,MOVIMENTOS!$G$54,IF(V102=MOVIMENTOS!$H$53,MOVIMENTOS!$H$54,IF(V102=MOVIMENTOS!$I$53,MOVIMENTOS!$I$54,IF(V102=MOVIMENTOS!$J$53,MOVIMENTOS!$J$54,IF(V102=MOVIMENTOS!$K$53,MOVIMENTOS!$K$54,IF(V102=MOVIMENTOS!$L$53,MOVIMENTOS!$L$54,IF(V102=MOVIMENTOS!$M$53,MOVIMENTOS!$M$54,0)))))))))))))</f>
        <v>0</v>
      </c>
      <c r="W103" s="89">
        <f>IF(W102=MOVIMENTOS!$A$53,MOVIMENTOS!$A$54,IF(W102=MOVIMENTOS!$B$53,MOVIMENTOS!$B$54,IF(W102=MOVIMENTOS!$C$53,MOVIMENTOS!$C$54,IF(W102=MOVIMENTOS!$D$53,MOVIMENTOS!$D$54,IF(W102=MOVIMENTOS!$E$53,MOVIMENTOS!$E$54,IF(W102=MOVIMENTOS!$F$53,MOVIMENTOS!$F$54,IF(W102=MOVIMENTOS!$G$53,MOVIMENTOS!$G$54,IF(W102=MOVIMENTOS!$H$53,MOVIMENTOS!$H$54,IF(W102=MOVIMENTOS!$I$53,MOVIMENTOS!$I$54,IF(W102=MOVIMENTOS!$J$53,MOVIMENTOS!$J$54,IF(W102=MOVIMENTOS!$K$53,MOVIMENTOS!$K$54,IF(W102=MOVIMENTOS!$L$53,MOVIMENTOS!$L$54,IF(W102=MOVIMENTOS!$M$53,MOVIMENTOS!$M$54,0)))))))))))))</f>
        <v>0</v>
      </c>
      <c r="X103" s="70">
        <f t="shared" ref="X103:X104" si="253">O103+W103+SUM(F106:V106)</f>
        <v>0</v>
      </c>
      <c r="Y103" s="126"/>
      <c r="Z103" s="68"/>
      <c r="AA103" s="60"/>
      <c r="AB103" s="61">
        <f>IF(B101="HYBRID",HLOOKUP(G102,MOVIMENTOS!$A$38:$AQ$39,2,0),0)</f>
        <v>0</v>
      </c>
      <c r="AC103" s="61">
        <f>IF(B101="HYBRID",HLOOKUP(H102,MOVIMENTOS!$A$38:$AQ$39,2,0),0)</f>
        <v>0</v>
      </c>
      <c r="AD103" s="61">
        <f>IF(B101="HYBRID",HLOOKUP(I102,MOVIMENTOS!$A$38:$AQ$39,2,0),0)</f>
        <v>0</v>
      </c>
      <c r="AE103" s="61">
        <f>IF(B101="HYBRID",HLOOKUP(J102,MOVIMENTOS!$A$38:$AQ$39,2,0),0)</f>
        <v>0</v>
      </c>
      <c r="AF103" s="61">
        <f>IF(B101="HYBRID",HLOOKUP(K102,MOVIMENTOS!$A$38:$AQ$39,2,0),0)</f>
        <v>0</v>
      </c>
      <c r="AG103" s="61">
        <f>IF(B101="HYBRID",HLOOKUP(L102,MOVIMENTOS!$A$38:$AQ$39,2,0),0)</f>
        <v>0</v>
      </c>
      <c r="AH103" s="61">
        <f>IF(B101="HYBRID",HLOOKUP(M102,MOVIMENTOS!$A$38:$AQ$39,2,0),0)</f>
        <v>0</v>
      </c>
      <c r="AI103" s="61">
        <f>IF(B101="HYBRID",HLOOKUP(N102,MOVIMENTOS!$A$38:$AQ$39,2,0),0)</f>
        <v>0</v>
      </c>
      <c r="AJ103" s="62">
        <f>IF(B101="TRE",HLOOKUP(G102,MOVIMENTOS!$A$57:$K$60,VLOOKUP($C$4,MOVIMENTOS!$A$63:$B$65,2,0),TRUE),0)</f>
        <v>0</v>
      </c>
      <c r="AK103" s="62">
        <f>IF(B101="TRE",HLOOKUP(H102,MOVIMENTOS!$A$57:$K$60,VLOOKUP($C$4,MOVIMENTOS!$A$63:$B$65,2,0),TRUE),0)</f>
        <v>0</v>
      </c>
      <c r="AL103" s="62">
        <f>IF(B101="TRE",HLOOKUP(I102,MOVIMENTOS!$A$57:$K$60,VLOOKUP($C$4,MOVIMENTOS!$A$63:$B$65,2,0),TRUE),0)</f>
        <v>0</v>
      </c>
      <c r="AM103" s="62">
        <f>IF(B101="TRE",HLOOKUP(J102,MOVIMENTOS!$A$57:$K$60,VLOOKUP($C$4,MOVIMENTOS!$A$63:$B$65,2,0),TRUE),0)</f>
        <v>0</v>
      </c>
      <c r="AN103" s="62">
        <f>IF(B101="TRE",HLOOKUP(M102,MOVIMENTOS!$A$57:$K$60,VLOOKUP($C$4,MOVIMENTOS!$A$63:$B$65,2,0),TRUE),0)</f>
        <v>0</v>
      </c>
      <c r="AO103" s="62">
        <f>IF(B101="TRE",HLOOKUP(N102,MOVIMENTOS!$A$57:$K$60,VLOOKUP($C$4,MOVIMENTOS!$A$63:$B$65,2,0),TRUE),0)</f>
        <v>0</v>
      </c>
      <c r="AP103" s="62">
        <f>IF(C101="TRE",HLOOKUP(P102,MOVIMENTOS!$A$57:$K$60,VLOOKUP($C$4,MOVIMENTOS!$A$63:$B$65,2,0),TRUE),0)</f>
        <v>0</v>
      </c>
      <c r="AQ103" s="62">
        <f>IF(D101="TRE",HLOOKUP(Q102,MOVIMENTOS!$A$57:$K$60,VLOOKUP($C$4,MOVIMENTOS!$A$63:$B$65,2,0),TRUE),0)</f>
        <v>0</v>
      </c>
      <c r="AR103" s="71" t="s">
        <v>1622</v>
      </c>
      <c r="AS103" s="60"/>
      <c r="AT103" s="60"/>
      <c r="AU103" s="60"/>
      <c r="AV103" s="60"/>
      <c r="AW103" s="60"/>
      <c r="AX103" s="60"/>
      <c r="AY103" s="60"/>
      <c r="AZ103" s="60"/>
      <c r="BA103" s="60"/>
      <c r="BB103" s="60"/>
      <c r="BC103" s="60"/>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42"/>
      <c r="DX103" s="42"/>
      <c r="DY103" s="42"/>
      <c r="DZ103" s="42"/>
      <c r="EA103" s="42"/>
      <c r="EB103" s="42"/>
      <c r="EC103" s="42"/>
      <c r="ED103" s="42"/>
      <c r="EE103" s="42"/>
      <c r="EF103" s="42"/>
      <c r="EG103" s="42"/>
      <c r="EH103" s="42"/>
      <c r="EI103" s="42"/>
    </row>
    <row r="104" spans="1:139" s="43" customFormat="1" ht="12" customHeight="1" x14ac:dyDescent="0.25">
      <c r="A104" s="146"/>
      <c r="B104" s="149"/>
      <c r="C104" s="42" t="str">
        <f t="shared" ref="C104" si="254">IF($C$4="Dueto","Faturização",IF($C$4="Dueto Misto","Faturização",IF($C$4="Equipa","Faturização",IF($C$4="Combinado","Faturização",""))))</f>
        <v/>
      </c>
      <c r="D104" s="101"/>
      <c r="E104" s="92" t="str">
        <f t="shared" ref="E104" si="255">IF(AND(C104="Faturização",B101="Hybrid"),"Faturização","")</f>
        <v/>
      </c>
      <c r="F104" s="73"/>
      <c r="G104" s="74"/>
      <c r="H104" s="75"/>
      <c r="I104" s="75"/>
      <c r="J104" s="75"/>
      <c r="K104" s="75"/>
      <c r="L104" s="75"/>
      <c r="M104" s="75"/>
      <c r="N104" s="76"/>
      <c r="O104" s="60">
        <f t="shared" ref="O104" si="256">(G103*G104)+(H103*H104)+(I103*I104)+(J103*J104)+(K103*K104)+(L103*L104)+(M103*M104)+(N103*N104)</f>
        <v>0</v>
      </c>
      <c r="P104" s="60"/>
      <c r="Q104" s="42"/>
      <c r="R104" s="42"/>
      <c r="S104" s="42"/>
      <c r="T104" s="42"/>
      <c r="U104" s="42"/>
      <c r="V104" s="42"/>
      <c r="W104" s="69">
        <f t="shared" ref="W104" si="257">(Q103*Q104)+(R103*R104)+(S103*S104)+(T103*T104)+(U103*U104)+(V103*V104)</f>
        <v>0</v>
      </c>
      <c r="X104" s="69">
        <f t="shared" si="253"/>
        <v>0</v>
      </c>
      <c r="Y104" s="126"/>
      <c r="Z104" s="60"/>
      <c r="AA104" s="60"/>
      <c r="AB104" s="61"/>
      <c r="AC104" s="61"/>
      <c r="AD104" s="61"/>
      <c r="AE104" s="61"/>
      <c r="AF104" s="61"/>
      <c r="AG104" s="61"/>
      <c r="AH104" s="61"/>
      <c r="AI104" s="61"/>
      <c r="AJ104" s="62"/>
      <c r="AK104" s="62"/>
      <c r="AL104" s="62"/>
      <c r="AM104" s="62"/>
      <c r="AN104" s="62"/>
      <c r="AO104" s="62"/>
      <c r="AP104" s="62"/>
      <c r="AQ104" s="62"/>
      <c r="AR104" s="69" t="s">
        <v>1623</v>
      </c>
      <c r="AS104" s="60"/>
      <c r="AT104" s="60"/>
      <c r="AU104" s="60"/>
      <c r="AV104" s="60"/>
      <c r="AW104" s="60"/>
      <c r="AX104" s="60"/>
      <c r="AY104" s="60"/>
      <c r="AZ104" s="60"/>
      <c r="BA104" s="60"/>
      <c r="BB104" s="60"/>
      <c r="BC104" s="60"/>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row>
    <row r="105" spans="1:139" s="43" customFormat="1" ht="12" customHeight="1" x14ac:dyDescent="0.25">
      <c r="A105" s="146"/>
      <c r="B105" s="149"/>
      <c r="C105" s="85" t="str">
        <f t="shared" ref="C105" si="258">IF(AND($B101="ACROB",$C$4="EQUIPA"),"ACROB_B",IF(AND($B101="ACROB",$C$4="combinado"),"ACROB_B",""))</f>
        <v/>
      </c>
      <c r="D105" s="101"/>
      <c r="E105" s="53" t="s">
        <v>68</v>
      </c>
      <c r="F105" s="84" t="str">
        <f t="shared" ref="F105" si="259">IF(C106="ACROB_C","ACRO-PAIR","")</f>
        <v/>
      </c>
      <c r="G105" s="78"/>
      <c r="H105" s="48"/>
      <c r="I105" s="48"/>
      <c r="J105" s="48"/>
      <c r="K105" s="48"/>
      <c r="L105" s="48"/>
      <c r="M105" s="48"/>
      <c r="N105" s="79"/>
      <c r="O105" s="48"/>
      <c r="P105" s="48"/>
      <c r="Q105" s="80"/>
      <c r="R105" s="80"/>
      <c r="S105" s="80"/>
      <c r="T105" s="80"/>
      <c r="U105" s="80"/>
      <c r="V105" s="77"/>
      <c r="W105" s="48"/>
      <c r="X105" s="48"/>
      <c r="Y105" s="126"/>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row>
    <row r="106" spans="1:139" s="43" customFormat="1" ht="12" customHeight="1" thickBot="1" x14ac:dyDescent="0.3">
      <c r="A106" s="147"/>
      <c r="B106" s="150"/>
      <c r="C106" s="86" t="str">
        <f t="shared" ref="C106" si="260">IF(AND(B101="ACROB",$C$5="DUETO"),"ACROB_C","")</f>
        <v/>
      </c>
      <c r="D106" s="102"/>
      <c r="E106" s="54" t="s">
        <v>1175</v>
      </c>
      <c r="F106" s="81"/>
      <c r="G106" s="82"/>
      <c r="H106" s="49"/>
      <c r="I106" s="49"/>
      <c r="J106" s="49"/>
      <c r="K106" s="49"/>
      <c r="L106" s="49"/>
      <c r="M106" s="49"/>
      <c r="N106" s="83"/>
      <c r="O106" s="48"/>
      <c r="P106" s="48"/>
      <c r="Q106" s="49"/>
      <c r="R106" s="49"/>
      <c r="S106" s="49"/>
      <c r="T106" s="49"/>
      <c r="U106" s="49"/>
      <c r="V106" s="83"/>
      <c r="W106" s="49"/>
      <c r="X106" s="49"/>
      <c r="Y106" s="127"/>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c r="CP106" s="42"/>
      <c r="CQ106" s="42"/>
      <c r="CR106" s="42"/>
      <c r="CS106" s="42"/>
      <c r="CT106" s="42"/>
      <c r="CU106" s="42"/>
      <c r="CV106" s="42"/>
      <c r="CW106" s="42"/>
      <c r="CX106" s="42"/>
      <c r="CY106" s="42"/>
      <c r="CZ106" s="42"/>
      <c r="DA106" s="42"/>
      <c r="DB106" s="42"/>
      <c r="DC106" s="42"/>
      <c r="DD106" s="42"/>
      <c r="DE106" s="42"/>
      <c r="DF106" s="42"/>
      <c r="DG106" s="42"/>
      <c r="DH106" s="42"/>
      <c r="DI106" s="42"/>
      <c r="DJ106" s="42"/>
      <c r="DK106" s="42"/>
      <c r="DL106" s="42"/>
      <c r="DM106" s="42"/>
      <c r="DN106" s="42"/>
      <c r="DO106" s="42"/>
      <c r="DP106" s="42"/>
      <c r="DQ106" s="42"/>
      <c r="DR106" s="42"/>
      <c r="DS106" s="42"/>
      <c r="DT106" s="42"/>
      <c r="DU106" s="42"/>
      <c r="DV106" s="42"/>
      <c r="DW106" s="42"/>
      <c r="DX106" s="42"/>
      <c r="DY106" s="42"/>
      <c r="DZ106" s="42"/>
      <c r="EA106" s="42"/>
      <c r="EB106" s="42"/>
      <c r="EC106" s="42"/>
      <c r="ED106" s="42"/>
      <c r="EE106" s="42"/>
      <c r="EF106" s="42"/>
      <c r="EG106" s="42"/>
      <c r="EH106" s="42"/>
      <c r="EI106" s="42"/>
    </row>
    <row r="107" spans="1:139" s="43" customFormat="1" ht="12" customHeight="1" x14ac:dyDescent="0.25">
      <c r="A107" s="145"/>
      <c r="B107" s="148"/>
      <c r="C107" s="143" t="str">
        <f>IF(B107="HYBRID",MOVIMENTOS!$A$8,IF(B107="ACROB",MOVIMENTOS!$E$8,""))</f>
        <v/>
      </c>
      <c r="D107" s="100"/>
      <c r="E107" s="93" t="s">
        <v>1636</v>
      </c>
      <c r="F107" s="95" t="str">
        <f t="shared" ref="F107" si="261">IF(B107="HYBRID",0.5,IF(B107="TRE",0,""))</f>
        <v/>
      </c>
      <c r="G107" s="38"/>
      <c r="H107" s="40"/>
      <c r="I107" s="40"/>
      <c r="J107" s="40"/>
      <c r="K107" s="40"/>
      <c r="L107" s="40"/>
      <c r="M107" s="40"/>
      <c r="N107" s="39"/>
      <c r="O107" s="67"/>
      <c r="P107" s="107" t="str">
        <f>IF(B107="HYBRID",MOVIMENTOS!$G$8,"")</f>
        <v/>
      </c>
      <c r="Q107" s="41"/>
      <c r="R107" s="40"/>
      <c r="S107" s="40"/>
      <c r="T107" s="40"/>
      <c r="U107" s="40"/>
      <c r="V107" s="39"/>
      <c r="W107" s="67"/>
      <c r="X107" s="67"/>
      <c r="Y107" s="125">
        <f t="shared" ref="Y107" si="262">IF(E110="Faturização",X110,IF(E110="",X109,0))</f>
        <v>0</v>
      </c>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42"/>
      <c r="CR107" s="42"/>
      <c r="CS107" s="42"/>
      <c r="CT107" s="42"/>
      <c r="CU107" s="42"/>
      <c r="CV107" s="42"/>
      <c r="CW107" s="42"/>
      <c r="CX107" s="42"/>
      <c r="CY107" s="42"/>
      <c r="CZ107" s="42"/>
      <c r="DA107" s="42"/>
      <c r="DB107" s="42"/>
      <c r="DC107" s="42"/>
      <c r="DD107" s="42"/>
      <c r="DE107" s="42"/>
      <c r="DF107" s="42"/>
      <c r="DG107" s="42"/>
      <c r="DH107" s="42"/>
      <c r="DI107" s="42"/>
      <c r="DJ107" s="42"/>
      <c r="DK107" s="42"/>
      <c r="DL107" s="42"/>
      <c r="DM107" s="42"/>
      <c r="DN107" s="42"/>
      <c r="DO107" s="42"/>
      <c r="DP107" s="42"/>
      <c r="DQ107" s="42"/>
      <c r="DR107" s="42"/>
      <c r="DS107" s="42"/>
      <c r="DT107" s="42"/>
      <c r="DU107" s="42"/>
      <c r="DV107" s="42"/>
      <c r="DW107" s="42"/>
      <c r="DX107" s="42"/>
      <c r="DY107" s="42"/>
      <c r="DZ107" s="42"/>
      <c r="EA107" s="42"/>
      <c r="EB107" s="42"/>
      <c r="EC107" s="42"/>
      <c r="ED107" s="42"/>
      <c r="EE107" s="42"/>
      <c r="EF107" s="42"/>
      <c r="EG107" s="42"/>
      <c r="EH107" s="42"/>
      <c r="EI107" s="42"/>
    </row>
    <row r="108" spans="1:139" s="43" customFormat="1" ht="12" customHeight="1" x14ac:dyDescent="0.25">
      <c r="A108" s="146"/>
      <c r="B108" s="149"/>
      <c r="C108" s="144"/>
      <c r="D108" s="101"/>
      <c r="E108" s="94"/>
      <c r="F108" s="96"/>
      <c r="G108" s="44"/>
      <c r="H108" s="46"/>
      <c r="I108" s="46"/>
      <c r="J108" s="46"/>
      <c r="K108" s="46"/>
      <c r="L108" s="46"/>
      <c r="M108" s="46"/>
      <c r="N108" s="45"/>
      <c r="O108" s="33"/>
      <c r="P108" s="108"/>
      <c r="Q108" s="46"/>
      <c r="R108" s="46"/>
      <c r="S108" s="46"/>
      <c r="T108" s="46"/>
      <c r="U108" s="46"/>
      <c r="V108" s="46"/>
      <c r="W108" s="60"/>
      <c r="X108" s="60"/>
      <c r="Y108" s="126"/>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42"/>
      <c r="CR108" s="42"/>
      <c r="CS108" s="42"/>
      <c r="CT108" s="42"/>
      <c r="CU108" s="42"/>
      <c r="CV108" s="42"/>
      <c r="CW108" s="42"/>
      <c r="CX108" s="42"/>
      <c r="CY108" s="42"/>
      <c r="CZ108" s="42"/>
      <c r="DA108" s="42"/>
      <c r="DB108" s="42"/>
      <c r="DC108" s="42"/>
      <c r="DD108" s="42"/>
      <c r="DE108" s="42"/>
      <c r="DF108" s="42"/>
      <c r="DG108" s="42"/>
      <c r="DH108" s="42"/>
      <c r="DI108" s="42"/>
      <c r="DJ108" s="42"/>
      <c r="DK108" s="42"/>
      <c r="DL108" s="42"/>
      <c r="DM108" s="42"/>
      <c r="DN108" s="42"/>
      <c r="DO108" s="42"/>
      <c r="DP108" s="42"/>
      <c r="DQ108" s="42"/>
      <c r="DR108" s="42"/>
      <c r="DS108" s="42"/>
      <c r="DT108" s="42"/>
      <c r="DU108" s="42"/>
      <c r="DV108" s="42"/>
      <c r="DW108" s="42"/>
      <c r="DX108" s="42"/>
      <c r="DY108" s="42"/>
      <c r="DZ108" s="42"/>
      <c r="EA108" s="42"/>
      <c r="EB108" s="42"/>
      <c r="EC108" s="42"/>
      <c r="ED108" s="42"/>
      <c r="EE108" s="42"/>
      <c r="EF108" s="42"/>
      <c r="EG108" s="42"/>
      <c r="EH108" s="42"/>
      <c r="EI108" s="42"/>
    </row>
    <row r="109" spans="1:139" s="43" customFormat="1" ht="12" customHeight="1" x14ac:dyDescent="0.3">
      <c r="A109" s="146"/>
      <c r="B109" s="149"/>
      <c r="C109" s="47" t="str">
        <f>IF(B107="HYBRID",MOVIMENTOS!$P$8,"")</f>
        <v/>
      </c>
      <c r="D109" s="101"/>
      <c r="E109" s="91" t="s">
        <v>1175</v>
      </c>
      <c r="F109" s="32">
        <f>IF(F108=MOVIMENTOS!$A$35,MOVIMENTOS!$A$36,IF(F108=MOVIMENTOS!$B$35,MOVIMENTOS!$B$36,IF(F108=MOVIMENTOS!$C$35,MOVIMENTOS!$C$36,IF(F108=MOVIMENTOS!$D$35,MOVIMENTOS!$D$36,IF(F108=MOVIMENTOS!$F$35,MOVIMENTOS!$F$36,IF(F108=MOVIMENTOS!$G$35,MOVIMENTOS!$G$36,IF(F108=MOVIMENTOS!$H$35,MOVIMENTOS!$H$36,0)))))))</f>
        <v>0</v>
      </c>
      <c r="G109" s="57">
        <f t="shared" ref="G109" si="263">IF(OR(IFERROR(AB109,TRUE)=TRUE,IFERROR(AJ109,TRUE)=TRUE)=TRUE,0,IF(AB109=0,AJ109,AB109))</f>
        <v>0</v>
      </c>
      <c r="H109" s="57">
        <f t="shared" ref="H109" si="264">IF(OR(IFERROR(AC109,TRUE)=TRUE,IFERROR(AK109,TRUE)=TRUE)=TRUE,0,IF(AC109=0,AK109,AC109))</f>
        <v>0</v>
      </c>
      <c r="I109" s="57">
        <f t="shared" ref="I109" si="265">IF(OR(IFERROR(AD109,TRUE)=TRUE,IFERROR(AL109,TRUE)=TRUE)=TRUE,0,IF(AD109=0,AL109,AD109))</f>
        <v>0</v>
      </c>
      <c r="J109" s="57">
        <f t="shared" ref="J109" si="266">IF(OR(IFERROR(AE109,TRUE)=TRUE,IFERROR(AM109,TRUE)=TRUE)=TRUE,0,IF(AE109=0,AM109,AE109))</f>
        <v>0</v>
      </c>
      <c r="K109" s="57">
        <f t="shared" ref="K109" si="267">IF(OR(IFERROR(AF109,TRUE)=TRUE,IFERROR(AN109,TRUE)=TRUE)=TRUE,0,IF(AF109=0,AN109,AF109))</f>
        <v>0</v>
      </c>
      <c r="L109" s="57">
        <f t="shared" ref="L109" si="268">IF(OR(IFERROR(AG109,TRUE)=TRUE,IFERROR(AO109,TRUE)=TRUE)=TRUE,0,IF(AG109=0,AO109,AG109))</f>
        <v>0</v>
      </c>
      <c r="M109" s="57">
        <f t="shared" ref="M109" si="269">IF(OR(IFERROR(AH109,TRUE)=TRUE,IFERROR(AP109,TRUE)=TRUE)=TRUE,0,IF(AH109=0,AP109,AH109))</f>
        <v>0</v>
      </c>
      <c r="N109" s="57">
        <f t="shared" ref="N109" si="270">IF(OR(IFERROR(AI109,TRUE)=TRUE,IFERROR(AQ109,TRUE)=TRUE)=TRUE,0,IF(AI109=0,AQ109,AI109))</f>
        <v>0</v>
      </c>
      <c r="O109" s="33">
        <f t="shared" ref="O109" si="271">SUM(G109:N109)</f>
        <v>0</v>
      </c>
      <c r="P109" s="33" t="str">
        <f t="shared" ref="P109" si="272">C109</f>
        <v/>
      </c>
      <c r="Q109" s="33">
        <f>IF(Q108=MOVIMENTOS!$A$53,MOVIMENTOS!$A$54,IF(Q108=MOVIMENTOS!$B$53,MOVIMENTOS!$B$54,IF(Q108=MOVIMENTOS!$C$53,MOVIMENTOS!$C$54,IF(Q108=MOVIMENTOS!$D$53,MOVIMENTOS!$D$54,IF(Q108=MOVIMENTOS!$E$53,MOVIMENTOS!$E$54,IF(Q108=MOVIMENTOS!$F$53,MOVIMENTOS!$F$54,IF(Q108=MOVIMENTOS!$G$53,MOVIMENTOS!$G$54,IF(Q108=MOVIMENTOS!$H$53,MOVIMENTOS!$H$54,IF(Q108=MOVIMENTOS!$I$53,MOVIMENTOS!$I$54,IF(Q108=MOVIMENTOS!$J$53,MOVIMENTOS!$J$54,IF(Q108=MOVIMENTOS!$K$53,MOVIMENTOS!$K$54,IF(Q108=MOVIMENTOS!$L$53,MOVIMENTOS!$L$54,IF(Q108=MOVIMENTOS!$M$53,MOVIMENTOS!$M$54,0)))))))))))))</f>
        <v>0</v>
      </c>
      <c r="R109" s="33">
        <f>IF(R108=MOVIMENTOS!$A$53,MOVIMENTOS!$A$54,IF(R108=MOVIMENTOS!$B$53,MOVIMENTOS!$B$54,IF(R108=MOVIMENTOS!$C$53,MOVIMENTOS!$C$54,IF(R108=MOVIMENTOS!$D$53,MOVIMENTOS!$D$54,IF(R108=MOVIMENTOS!$E$53,MOVIMENTOS!$E$54,IF(R108=MOVIMENTOS!$F$53,MOVIMENTOS!$F$54,IF(R108=MOVIMENTOS!$G$53,MOVIMENTOS!$G$54,IF(R108=MOVIMENTOS!$H$53,MOVIMENTOS!$H$54,IF(R108=MOVIMENTOS!$I$53,MOVIMENTOS!$I$54,IF(R108=MOVIMENTOS!$J$53,MOVIMENTOS!$J$54,IF(R108=MOVIMENTOS!$K$53,MOVIMENTOS!$K$54,IF(R108=MOVIMENTOS!$L$53,MOVIMENTOS!$L$54,IF(R108=MOVIMENTOS!$M$53,MOVIMENTOS!$M$54,0)))))))))))))</f>
        <v>0</v>
      </c>
      <c r="S109" s="33">
        <f>IF(S108=MOVIMENTOS!$A$53,MOVIMENTOS!$A$54,IF(S108=MOVIMENTOS!$B$53,MOVIMENTOS!$B$54,IF(S108=MOVIMENTOS!$C$53,MOVIMENTOS!$C$54,IF(S108=MOVIMENTOS!$D$53,MOVIMENTOS!$D$54,IF(S108=MOVIMENTOS!$E$53,MOVIMENTOS!$E$54,IF(S108=MOVIMENTOS!$F$53,MOVIMENTOS!$F$54,IF(S108=MOVIMENTOS!$G$53,MOVIMENTOS!$G$54,IF(S108=MOVIMENTOS!$H$53,MOVIMENTOS!$H$54,IF(S108=MOVIMENTOS!$I$53,MOVIMENTOS!$I$54,IF(S108=MOVIMENTOS!$J$53,MOVIMENTOS!$J$54,IF(S108=MOVIMENTOS!$K$53,MOVIMENTOS!$K$54,IF(S108=MOVIMENTOS!$L$53,MOVIMENTOS!$L$54,IF(S108=MOVIMENTOS!$M$53,MOVIMENTOS!$M$54,0)))))))))))))</f>
        <v>0</v>
      </c>
      <c r="T109" s="33">
        <f>IF(T108=MOVIMENTOS!$A$53,MOVIMENTOS!$A$54,IF(T108=MOVIMENTOS!$B$53,MOVIMENTOS!$B$54,IF(T108=MOVIMENTOS!$C$53,MOVIMENTOS!$C$54,IF(T108=MOVIMENTOS!$D$53,MOVIMENTOS!$D$54,IF(T108=MOVIMENTOS!$E$53,MOVIMENTOS!$E$54,IF(T108=MOVIMENTOS!$F$53,MOVIMENTOS!$F$54,IF(T108=MOVIMENTOS!$G$53,MOVIMENTOS!$G$54,IF(T108=MOVIMENTOS!$H$53,MOVIMENTOS!$H$54,IF(T108=MOVIMENTOS!$I$53,MOVIMENTOS!$I$54,IF(T108=MOVIMENTOS!$J$53,MOVIMENTOS!$J$54,IF(T108=MOVIMENTOS!$K$53,MOVIMENTOS!$K$54,IF(T108=MOVIMENTOS!$L$53,MOVIMENTOS!$L$54,IF(T108=MOVIMENTOS!$M$53,MOVIMENTOS!$M$54,0)))))))))))))</f>
        <v>0</v>
      </c>
      <c r="U109" s="33">
        <f>IF(U108=MOVIMENTOS!$A$53,MOVIMENTOS!$A$54,IF(U108=MOVIMENTOS!$B$53,MOVIMENTOS!$B$54,IF(U108=MOVIMENTOS!$C$53,MOVIMENTOS!$C$54,IF(U108=MOVIMENTOS!$D$53,MOVIMENTOS!$D$54,IF(U108=MOVIMENTOS!$E$53,MOVIMENTOS!$E$54,IF(U108=MOVIMENTOS!$F$53,MOVIMENTOS!$F$54,IF(U108=MOVIMENTOS!$G$53,MOVIMENTOS!$G$54,IF(U108=MOVIMENTOS!$H$53,MOVIMENTOS!$H$54,IF(U108=MOVIMENTOS!$I$53,MOVIMENTOS!$I$54,IF(U108=MOVIMENTOS!$J$53,MOVIMENTOS!$J$54,IF(U108=MOVIMENTOS!$K$53,MOVIMENTOS!$K$54,IF(U108=MOVIMENTOS!$L$53,MOVIMENTOS!$L$54,IF(U108=MOVIMENTOS!$M$53,MOVIMENTOS!$M$54,0)))))))))))))</f>
        <v>0</v>
      </c>
      <c r="V109" s="33">
        <f>IF(V108=MOVIMENTOS!$A$53,MOVIMENTOS!$A$54,IF(V108=MOVIMENTOS!$B$53,MOVIMENTOS!$B$54,IF(V108=MOVIMENTOS!$C$53,MOVIMENTOS!$C$54,IF(V108=MOVIMENTOS!$D$53,MOVIMENTOS!$D$54,IF(V108=MOVIMENTOS!$E$53,MOVIMENTOS!$E$54,IF(V108=MOVIMENTOS!$F$53,MOVIMENTOS!$F$54,IF(V108=MOVIMENTOS!$G$53,MOVIMENTOS!$G$54,IF(V108=MOVIMENTOS!$H$53,MOVIMENTOS!$H$54,IF(V108=MOVIMENTOS!$I$53,MOVIMENTOS!$I$54,IF(V108=MOVIMENTOS!$J$53,MOVIMENTOS!$J$54,IF(V108=MOVIMENTOS!$K$53,MOVIMENTOS!$K$54,IF(V108=MOVIMENTOS!$L$53,MOVIMENTOS!$L$54,IF(V108=MOVIMENTOS!$M$53,MOVIMENTOS!$M$54,0)))))))))))))</f>
        <v>0</v>
      </c>
      <c r="W109" s="89">
        <f>IF(W108=MOVIMENTOS!$A$53,MOVIMENTOS!$A$54,IF(W108=MOVIMENTOS!$B$53,MOVIMENTOS!$B$54,IF(W108=MOVIMENTOS!$C$53,MOVIMENTOS!$C$54,IF(W108=MOVIMENTOS!$D$53,MOVIMENTOS!$D$54,IF(W108=MOVIMENTOS!$E$53,MOVIMENTOS!$E$54,IF(W108=MOVIMENTOS!$F$53,MOVIMENTOS!$F$54,IF(W108=MOVIMENTOS!$G$53,MOVIMENTOS!$G$54,IF(W108=MOVIMENTOS!$H$53,MOVIMENTOS!$H$54,IF(W108=MOVIMENTOS!$I$53,MOVIMENTOS!$I$54,IF(W108=MOVIMENTOS!$J$53,MOVIMENTOS!$J$54,IF(W108=MOVIMENTOS!$K$53,MOVIMENTOS!$K$54,IF(W108=MOVIMENTOS!$L$53,MOVIMENTOS!$L$54,IF(W108=MOVIMENTOS!$M$53,MOVIMENTOS!$M$54,0)))))))))))))</f>
        <v>0</v>
      </c>
      <c r="X109" s="70">
        <f t="shared" ref="X109:X110" si="273">O109+W109+SUM(F112:V112)</f>
        <v>0</v>
      </c>
      <c r="Y109" s="126"/>
      <c r="Z109" s="68"/>
      <c r="AA109" s="60"/>
      <c r="AB109" s="61">
        <f>IF(B107="HYBRID",HLOOKUP(G108,MOVIMENTOS!$A$38:$AQ$39,2,0),0)</f>
        <v>0</v>
      </c>
      <c r="AC109" s="61">
        <f>IF(B107="HYBRID",HLOOKUP(H108,MOVIMENTOS!$A$38:$AQ$39,2,0),0)</f>
        <v>0</v>
      </c>
      <c r="AD109" s="61">
        <f>IF(B107="HYBRID",HLOOKUP(I108,MOVIMENTOS!$A$38:$AQ$39,2,0),0)</f>
        <v>0</v>
      </c>
      <c r="AE109" s="61">
        <f>IF(B107="HYBRID",HLOOKUP(J108,MOVIMENTOS!$A$38:$AQ$39,2,0),0)</f>
        <v>0</v>
      </c>
      <c r="AF109" s="61">
        <f>IF(B107="HYBRID",HLOOKUP(K108,MOVIMENTOS!$A$38:$AQ$39,2,0),0)</f>
        <v>0</v>
      </c>
      <c r="AG109" s="61">
        <f>IF(B107="HYBRID",HLOOKUP(L108,MOVIMENTOS!$A$38:$AQ$39,2,0),0)</f>
        <v>0</v>
      </c>
      <c r="AH109" s="61">
        <f>IF(B107="HYBRID",HLOOKUP(M108,MOVIMENTOS!$A$38:$AQ$39,2,0),0)</f>
        <v>0</v>
      </c>
      <c r="AI109" s="61">
        <f>IF(B107="HYBRID",HLOOKUP(N108,MOVIMENTOS!$A$38:$AQ$39,2,0),0)</f>
        <v>0</v>
      </c>
      <c r="AJ109" s="62">
        <f>IF(B107="TRE",HLOOKUP(G108,MOVIMENTOS!$A$57:$K$60,VLOOKUP($C$4,MOVIMENTOS!$A$63:$B$65,2,0),TRUE),0)</f>
        <v>0</v>
      </c>
      <c r="AK109" s="62">
        <f>IF(B107="TRE",HLOOKUP(H108,MOVIMENTOS!$A$57:$K$60,VLOOKUP($C$4,MOVIMENTOS!$A$63:$B$65,2,0),TRUE),0)</f>
        <v>0</v>
      </c>
      <c r="AL109" s="62">
        <f>IF(B107="TRE",HLOOKUP(I108,MOVIMENTOS!$A$57:$K$60,VLOOKUP($C$4,MOVIMENTOS!$A$63:$B$65,2,0),TRUE),0)</f>
        <v>0</v>
      </c>
      <c r="AM109" s="62">
        <f>IF(B107="TRE",HLOOKUP(J108,MOVIMENTOS!$A$57:$K$60,VLOOKUP($C$4,MOVIMENTOS!$A$63:$B$65,2,0),TRUE),0)</f>
        <v>0</v>
      </c>
      <c r="AN109" s="62">
        <f>IF(B107="TRE",HLOOKUP(M108,MOVIMENTOS!$A$57:$K$60,VLOOKUP($C$4,MOVIMENTOS!$A$63:$B$65,2,0),TRUE),0)</f>
        <v>0</v>
      </c>
      <c r="AO109" s="62">
        <f>IF(B107="TRE",HLOOKUP(N108,MOVIMENTOS!$A$57:$K$60,VLOOKUP($C$4,MOVIMENTOS!$A$63:$B$65,2,0),TRUE),0)</f>
        <v>0</v>
      </c>
      <c r="AP109" s="62">
        <f>IF(C107="TRE",HLOOKUP(P108,MOVIMENTOS!$A$57:$K$60,VLOOKUP($C$4,MOVIMENTOS!$A$63:$B$65,2,0),TRUE),0)</f>
        <v>0</v>
      </c>
      <c r="AQ109" s="62">
        <f>IF(D107="TRE",HLOOKUP(Q108,MOVIMENTOS!$A$57:$K$60,VLOOKUP($C$4,MOVIMENTOS!$A$63:$B$65,2,0),TRUE),0)</f>
        <v>0</v>
      </c>
      <c r="AR109" s="71" t="s">
        <v>1622</v>
      </c>
      <c r="AS109" s="60"/>
      <c r="AT109" s="60"/>
      <c r="AU109" s="60"/>
      <c r="AV109" s="60"/>
      <c r="AW109" s="60"/>
      <c r="AX109" s="60"/>
      <c r="AY109" s="60"/>
      <c r="AZ109" s="60"/>
      <c r="BA109" s="60"/>
      <c r="BB109" s="60"/>
      <c r="BC109" s="60"/>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row>
    <row r="110" spans="1:139" s="43" customFormat="1" ht="12" customHeight="1" x14ac:dyDescent="0.25">
      <c r="A110" s="146"/>
      <c r="B110" s="149"/>
      <c r="C110" s="42" t="str">
        <f t="shared" ref="C110" si="274">IF($C$4="Dueto","Faturização",IF($C$4="Dueto Misto","Faturização",IF($C$4="Equipa","Faturização",IF($C$4="Combinado","Faturização",""))))</f>
        <v/>
      </c>
      <c r="D110" s="101"/>
      <c r="E110" s="92" t="str">
        <f t="shared" ref="E110" si="275">IF(AND(C110="Faturização",B107="Hybrid"),"Faturização","")</f>
        <v/>
      </c>
      <c r="F110" s="73"/>
      <c r="G110" s="74"/>
      <c r="H110" s="75"/>
      <c r="I110" s="75"/>
      <c r="J110" s="75"/>
      <c r="K110" s="75"/>
      <c r="L110" s="75"/>
      <c r="M110" s="75"/>
      <c r="N110" s="76"/>
      <c r="O110" s="60">
        <f t="shared" ref="O110" si="276">(G109*G110)+(H109*H110)+(I109*I110)+(J109*J110)+(K109*K110)+(L109*L110)+(M109*M110)+(N109*N110)</f>
        <v>0</v>
      </c>
      <c r="P110" s="60"/>
      <c r="Q110" s="42"/>
      <c r="R110" s="42"/>
      <c r="S110" s="42"/>
      <c r="T110" s="42"/>
      <c r="U110" s="42"/>
      <c r="V110" s="42"/>
      <c r="W110" s="69">
        <f t="shared" ref="W110" si="277">(Q109*Q110)+(R109*R110)+(S109*S110)+(T109*T110)+(U109*U110)+(V109*V110)</f>
        <v>0</v>
      </c>
      <c r="X110" s="69">
        <f t="shared" si="273"/>
        <v>0</v>
      </c>
      <c r="Y110" s="126"/>
      <c r="Z110" s="60"/>
      <c r="AA110" s="60"/>
      <c r="AB110" s="61"/>
      <c r="AC110" s="61"/>
      <c r="AD110" s="61"/>
      <c r="AE110" s="61"/>
      <c r="AF110" s="61"/>
      <c r="AG110" s="61"/>
      <c r="AH110" s="61"/>
      <c r="AI110" s="61"/>
      <c r="AJ110" s="62"/>
      <c r="AK110" s="62"/>
      <c r="AL110" s="62"/>
      <c r="AM110" s="62"/>
      <c r="AN110" s="62"/>
      <c r="AO110" s="62"/>
      <c r="AP110" s="62"/>
      <c r="AQ110" s="62"/>
      <c r="AR110" s="69" t="s">
        <v>1623</v>
      </c>
      <c r="AS110" s="60"/>
      <c r="AT110" s="60"/>
      <c r="AU110" s="60"/>
      <c r="AV110" s="60"/>
      <c r="AW110" s="60"/>
      <c r="AX110" s="60"/>
      <c r="AY110" s="60"/>
      <c r="AZ110" s="60"/>
      <c r="BA110" s="60"/>
      <c r="BB110" s="60"/>
      <c r="BC110" s="60"/>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c r="DB110" s="42"/>
      <c r="DC110" s="42"/>
      <c r="DD110" s="42"/>
      <c r="DE110" s="42"/>
      <c r="DF110" s="42"/>
      <c r="DG110" s="42"/>
      <c r="DH110" s="42"/>
      <c r="DI110" s="42"/>
      <c r="DJ110" s="42"/>
      <c r="DK110" s="42"/>
      <c r="DL110" s="42"/>
      <c r="DM110" s="42"/>
      <c r="DN110" s="42"/>
      <c r="DO110" s="42"/>
      <c r="DP110" s="42"/>
      <c r="DQ110" s="42"/>
      <c r="DR110" s="42"/>
      <c r="DS110" s="42"/>
      <c r="DT110" s="42"/>
      <c r="DU110" s="42"/>
      <c r="DV110" s="42"/>
      <c r="DW110" s="42"/>
      <c r="DX110" s="42"/>
      <c r="DY110" s="42"/>
      <c r="DZ110" s="42"/>
      <c r="EA110" s="42"/>
      <c r="EB110" s="42"/>
      <c r="EC110" s="42"/>
      <c r="ED110" s="42"/>
      <c r="EE110" s="42"/>
      <c r="EF110" s="42"/>
      <c r="EG110" s="42"/>
      <c r="EH110" s="42"/>
      <c r="EI110" s="42"/>
    </row>
    <row r="111" spans="1:139" s="43" customFormat="1" ht="12" customHeight="1" x14ac:dyDescent="0.25">
      <c r="A111" s="146"/>
      <c r="B111" s="149"/>
      <c r="C111" s="85" t="str">
        <f t="shared" ref="C111" si="278">IF(AND($B107="ACROB",$C$4="EQUIPA"),"ACROB_B",IF(AND($B107="ACROB",$C$4="combinado"),"ACROB_B",""))</f>
        <v/>
      </c>
      <c r="D111" s="101"/>
      <c r="E111" s="53" t="s">
        <v>68</v>
      </c>
      <c r="F111" s="84" t="str">
        <f t="shared" ref="F111" si="279">IF(C112="ACROB_C","ACRO-PAIR","")</f>
        <v/>
      </c>
      <c r="G111" s="78"/>
      <c r="H111" s="48"/>
      <c r="I111" s="48"/>
      <c r="J111" s="48"/>
      <c r="K111" s="48"/>
      <c r="L111" s="48"/>
      <c r="M111" s="48"/>
      <c r="N111" s="79"/>
      <c r="O111" s="48"/>
      <c r="P111" s="48"/>
      <c r="Q111" s="80"/>
      <c r="R111" s="80"/>
      <c r="S111" s="80"/>
      <c r="T111" s="80"/>
      <c r="U111" s="80"/>
      <c r="V111" s="77"/>
      <c r="W111" s="48"/>
      <c r="X111" s="48"/>
      <c r="Y111" s="126"/>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42"/>
      <c r="DP111" s="42"/>
      <c r="DQ111" s="42"/>
      <c r="DR111" s="42"/>
      <c r="DS111" s="42"/>
      <c r="DT111" s="42"/>
      <c r="DU111" s="42"/>
      <c r="DV111" s="42"/>
      <c r="DW111" s="42"/>
      <c r="DX111" s="42"/>
      <c r="DY111" s="42"/>
      <c r="DZ111" s="42"/>
      <c r="EA111" s="42"/>
      <c r="EB111" s="42"/>
      <c r="EC111" s="42"/>
      <c r="ED111" s="42"/>
      <c r="EE111" s="42"/>
      <c r="EF111" s="42"/>
      <c r="EG111" s="42"/>
      <c r="EH111" s="42"/>
      <c r="EI111" s="42"/>
    </row>
    <row r="112" spans="1:139" s="43" customFormat="1" ht="12" customHeight="1" thickBot="1" x14ac:dyDescent="0.3">
      <c r="A112" s="147"/>
      <c r="B112" s="150"/>
      <c r="C112" s="86" t="str">
        <f t="shared" ref="C112" si="280">IF(AND(B107="ACROB",$C$5="DUETO"),"ACROB_C","")</f>
        <v/>
      </c>
      <c r="D112" s="102"/>
      <c r="E112" s="54" t="s">
        <v>1175</v>
      </c>
      <c r="F112" s="81"/>
      <c r="G112" s="82"/>
      <c r="H112" s="49"/>
      <c r="I112" s="49"/>
      <c r="J112" s="49"/>
      <c r="K112" s="49"/>
      <c r="L112" s="49"/>
      <c r="M112" s="49"/>
      <c r="N112" s="83"/>
      <c r="O112" s="48"/>
      <c r="P112" s="48"/>
      <c r="Q112" s="49"/>
      <c r="R112" s="49"/>
      <c r="S112" s="49"/>
      <c r="T112" s="49"/>
      <c r="U112" s="49"/>
      <c r="V112" s="83"/>
      <c r="W112" s="49"/>
      <c r="X112" s="49"/>
      <c r="Y112" s="127"/>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c r="CP112" s="42"/>
      <c r="CQ112" s="42"/>
      <c r="CR112" s="42"/>
      <c r="CS112" s="42"/>
      <c r="CT112" s="42"/>
      <c r="CU112" s="42"/>
      <c r="CV112" s="42"/>
      <c r="CW112" s="42"/>
      <c r="CX112" s="42"/>
      <c r="CY112" s="42"/>
      <c r="CZ112" s="42"/>
      <c r="DA112" s="42"/>
      <c r="DB112" s="42"/>
      <c r="DC112" s="42"/>
      <c r="DD112" s="42"/>
      <c r="DE112" s="42"/>
      <c r="DF112" s="42"/>
      <c r="DG112" s="42"/>
      <c r="DH112" s="42"/>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row>
    <row r="113" spans="1:139" s="43" customFormat="1" ht="12" customHeight="1" x14ac:dyDescent="0.25">
      <c r="A113" s="145"/>
      <c r="B113" s="148"/>
      <c r="C113" s="143" t="str">
        <f>IF(B113="HYBRID",MOVIMENTOS!$A$8,IF(B113="ACROB",MOVIMENTOS!$E$8,""))</f>
        <v/>
      </c>
      <c r="D113" s="100"/>
      <c r="E113" s="93" t="s">
        <v>1636</v>
      </c>
      <c r="F113" s="95" t="str">
        <f t="shared" ref="F113" si="281">IF(B113="HYBRID",0.5,IF(B113="TRE",0,""))</f>
        <v/>
      </c>
      <c r="G113" s="38"/>
      <c r="H113" s="40"/>
      <c r="I113" s="40"/>
      <c r="J113" s="40"/>
      <c r="K113" s="40"/>
      <c r="L113" s="40"/>
      <c r="M113" s="40"/>
      <c r="N113" s="39"/>
      <c r="O113" s="67"/>
      <c r="P113" s="107" t="str">
        <f>IF(B113="HYBRID",MOVIMENTOS!$G$8,"")</f>
        <v/>
      </c>
      <c r="Q113" s="41"/>
      <c r="R113" s="40"/>
      <c r="S113" s="40"/>
      <c r="T113" s="40"/>
      <c r="U113" s="40"/>
      <c r="V113" s="39"/>
      <c r="W113" s="67"/>
      <c r="X113" s="67"/>
      <c r="Y113" s="125">
        <f t="shared" ref="Y113" si="282">IF(E116="Faturização",X116,IF(E116="",X115,0))</f>
        <v>0</v>
      </c>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c r="DH113" s="42"/>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row>
    <row r="114" spans="1:139" s="43" customFormat="1" ht="12" customHeight="1" x14ac:dyDescent="0.25">
      <c r="A114" s="146"/>
      <c r="B114" s="149"/>
      <c r="C114" s="144"/>
      <c r="D114" s="101"/>
      <c r="E114" s="94"/>
      <c r="F114" s="96"/>
      <c r="G114" s="44"/>
      <c r="H114" s="46"/>
      <c r="I114" s="46"/>
      <c r="J114" s="46"/>
      <c r="K114" s="46"/>
      <c r="L114" s="46"/>
      <c r="M114" s="46"/>
      <c r="N114" s="45"/>
      <c r="O114" s="33"/>
      <c r="P114" s="108"/>
      <c r="Q114" s="46"/>
      <c r="R114" s="46"/>
      <c r="S114" s="46"/>
      <c r="T114" s="46"/>
      <c r="U114" s="46"/>
      <c r="V114" s="46"/>
      <c r="W114" s="60"/>
      <c r="X114" s="60"/>
      <c r="Y114" s="126"/>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row>
    <row r="115" spans="1:139" s="43" customFormat="1" ht="12" customHeight="1" x14ac:dyDescent="0.3">
      <c r="A115" s="146"/>
      <c r="B115" s="149"/>
      <c r="C115" s="47" t="str">
        <f>IF(B113="HYBRID",MOVIMENTOS!$P$8,"")</f>
        <v/>
      </c>
      <c r="D115" s="101"/>
      <c r="E115" s="91" t="s">
        <v>1175</v>
      </c>
      <c r="F115" s="32">
        <f>IF(F114=MOVIMENTOS!$A$35,MOVIMENTOS!$A$36,IF(F114=MOVIMENTOS!$B$35,MOVIMENTOS!$B$36,IF(F114=MOVIMENTOS!$C$35,MOVIMENTOS!$C$36,IF(F114=MOVIMENTOS!$D$35,MOVIMENTOS!$D$36,IF(F114=MOVIMENTOS!$F$35,MOVIMENTOS!$F$36,IF(F114=MOVIMENTOS!$G$35,MOVIMENTOS!$G$36,IF(F114=MOVIMENTOS!$H$35,MOVIMENTOS!$H$36,0)))))))</f>
        <v>0</v>
      </c>
      <c r="G115" s="57">
        <f t="shared" ref="G115" si="283">IF(OR(IFERROR(AB115,TRUE)=TRUE,IFERROR(AJ115,TRUE)=TRUE)=TRUE,0,IF(AB115=0,AJ115,AB115))</f>
        <v>0</v>
      </c>
      <c r="H115" s="57">
        <f t="shared" ref="H115" si="284">IF(OR(IFERROR(AC115,TRUE)=TRUE,IFERROR(AK115,TRUE)=TRUE)=TRUE,0,IF(AC115=0,AK115,AC115))</f>
        <v>0</v>
      </c>
      <c r="I115" s="57">
        <f t="shared" ref="I115" si="285">IF(OR(IFERROR(AD115,TRUE)=TRUE,IFERROR(AL115,TRUE)=TRUE)=TRUE,0,IF(AD115=0,AL115,AD115))</f>
        <v>0</v>
      </c>
      <c r="J115" s="57">
        <f t="shared" ref="J115" si="286">IF(OR(IFERROR(AE115,TRUE)=TRUE,IFERROR(AM115,TRUE)=TRUE)=TRUE,0,IF(AE115=0,AM115,AE115))</f>
        <v>0</v>
      </c>
      <c r="K115" s="57">
        <f t="shared" ref="K115" si="287">IF(OR(IFERROR(AF115,TRUE)=TRUE,IFERROR(AN115,TRUE)=TRUE)=TRUE,0,IF(AF115=0,AN115,AF115))</f>
        <v>0</v>
      </c>
      <c r="L115" s="57">
        <f t="shared" ref="L115" si="288">IF(OR(IFERROR(AG115,TRUE)=TRUE,IFERROR(AO115,TRUE)=TRUE)=TRUE,0,IF(AG115=0,AO115,AG115))</f>
        <v>0</v>
      </c>
      <c r="M115" s="57">
        <f t="shared" ref="M115" si="289">IF(OR(IFERROR(AH115,TRUE)=TRUE,IFERROR(AP115,TRUE)=TRUE)=TRUE,0,IF(AH115=0,AP115,AH115))</f>
        <v>0</v>
      </c>
      <c r="N115" s="57">
        <f t="shared" ref="N115" si="290">IF(OR(IFERROR(AI115,TRUE)=TRUE,IFERROR(AQ115,TRUE)=TRUE)=TRUE,0,IF(AI115=0,AQ115,AI115))</f>
        <v>0</v>
      </c>
      <c r="O115" s="33">
        <f t="shared" ref="O115" si="291">SUM(G115:N115)</f>
        <v>0</v>
      </c>
      <c r="P115" s="33" t="str">
        <f t="shared" ref="P115" si="292">C115</f>
        <v/>
      </c>
      <c r="Q115" s="33">
        <f>IF(Q114=MOVIMENTOS!$A$53,MOVIMENTOS!$A$54,IF(Q114=MOVIMENTOS!$B$53,MOVIMENTOS!$B$54,IF(Q114=MOVIMENTOS!$C$53,MOVIMENTOS!$C$54,IF(Q114=MOVIMENTOS!$D$53,MOVIMENTOS!$D$54,IF(Q114=MOVIMENTOS!$E$53,MOVIMENTOS!$E$54,IF(Q114=MOVIMENTOS!$F$53,MOVIMENTOS!$F$54,IF(Q114=MOVIMENTOS!$G$53,MOVIMENTOS!$G$54,IF(Q114=MOVIMENTOS!$H$53,MOVIMENTOS!$H$54,IF(Q114=MOVIMENTOS!$I$53,MOVIMENTOS!$I$54,IF(Q114=MOVIMENTOS!$J$53,MOVIMENTOS!$J$54,IF(Q114=MOVIMENTOS!$K$53,MOVIMENTOS!$K$54,IF(Q114=MOVIMENTOS!$L$53,MOVIMENTOS!$L$54,IF(Q114=MOVIMENTOS!$M$53,MOVIMENTOS!$M$54,0)))))))))))))</f>
        <v>0</v>
      </c>
      <c r="R115" s="33">
        <f>IF(R114=MOVIMENTOS!$A$53,MOVIMENTOS!$A$54,IF(R114=MOVIMENTOS!$B$53,MOVIMENTOS!$B$54,IF(R114=MOVIMENTOS!$C$53,MOVIMENTOS!$C$54,IF(R114=MOVIMENTOS!$D$53,MOVIMENTOS!$D$54,IF(R114=MOVIMENTOS!$E$53,MOVIMENTOS!$E$54,IF(R114=MOVIMENTOS!$F$53,MOVIMENTOS!$F$54,IF(R114=MOVIMENTOS!$G$53,MOVIMENTOS!$G$54,IF(R114=MOVIMENTOS!$H$53,MOVIMENTOS!$H$54,IF(R114=MOVIMENTOS!$I$53,MOVIMENTOS!$I$54,IF(R114=MOVIMENTOS!$J$53,MOVIMENTOS!$J$54,IF(R114=MOVIMENTOS!$K$53,MOVIMENTOS!$K$54,IF(R114=MOVIMENTOS!$L$53,MOVIMENTOS!$L$54,IF(R114=MOVIMENTOS!$M$53,MOVIMENTOS!$M$54,0)))))))))))))</f>
        <v>0</v>
      </c>
      <c r="S115" s="33">
        <f>IF(S114=MOVIMENTOS!$A$53,MOVIMENTOS!$A$54,IF(S114=MOVIMENTOS!$B$53,MOVIMENTOS!$B$54,IF(S114=MOVIMENTOS!$C$53,MOVIMENTOS!$C$54,IF(S114=MOVIMENTOS!$D$53,MOVIMENTOS!$D$54,IF(S114=MOVIMENTOS!$E$53,MOVIMENTOS!$E$54,IF(S114=MOVIMENTOS!$F$53,MOVIMENTOS!$F$54,IF(S114=MOVIMENTOS!$G$53,MOVIMENTOS!$G$54,IF(S114=MOVIMENTOS!$H$53,MOVIMENTOS!$H$54,IF(S114=MOVIMENTOS!$I$53,MOVIMENTOS!$I$54,IF(S114=MOVIMENTOS!$J$53,MOVIMENTOS!$J$54,IF(S114=MOVIMENTOS!$K$53,MOVIMENTOS!$K$54,IF(S114=MOVIMENTOS!$L$53,MOVIMENTOS!$L$54,IF(S114=MOVIMENTOS!$M$53,MOVIMENTOS!$M$54,0)))))))))))))</f>
        <v>0</v>
      </c>
      <c r="T115" s="33">
        <f>IF(T114=MOVIMENTOS!$A$53,MOVIMENTOS!$A$54,IF(T114=MOVIMENTOS!$B$53,MOVIMENTOS!$B$54,IF(T114=MOVIMENTOS!$C$53,MOVIMENTOS!$C$54,IF(T114=MOVIMENTOS!$D$53,MOVIMENTOS!$D$54,IF(T114=MOVIMENTOS!$E$53,MOVIMENTOS!$E$54,IF(T114=MOVIMENTOS!$F$53,MOVIMENTOS!$F$54,IF(T114=MOVIMENTOS!$G$53,MOVIMENTOS!$G$54,IF(T114=MOVIMENTOS!$H$53,MOVIMENTOS!$H$54,IF(T114=MOVIMENTOS!$I$53,MOVIMENTOS!$I$54,IF(T114=MOVIMENTOS!$J$53,MOVIMENTOS!$J$54,IF(T114=MOVIMENTOS!$K$53,MOVIMENTOS!$K$54,IF(T114=MOVIMENTOS!$L$53,MOVIMENTOS!$L$54,IF(T114=MOVIMENTOS!$M$53,MOVIMENTOS!$M$54,0)))))))))))))</f>
        <v>0</v>
      </c>
      <c r="U115" s="33">
        <f>IF(U114=MOVIMENTOS!$A$53,MOVIMENTOS!$A$54,IF(U114=MOVIMENTOS!$B$53,MOVIMENTOS!$B$54,IF(U114=MOVIMENTOS!$C$53,MOVIMENTOS!$C$54,IF(U114=MOVIMENTOS!$D$53,MOVIMENTOS!$D$54,IF(U114=MOVIMENTOS!$E$53,MOVIMENTOS!$E$54,IF(U114=MOVIMENTOS!$F$53,MOVIMENTOS!$F$54,IF(U114=MOVIMENTOS!$G$53,MOVIMENTOS!$G$54,IF(U114=MOVIMENTOS!$H$53,MOVIMENTOS!$H$54,IF(U114=MOVIMENTOS!$I$53,MOVIMENTOS!$I$54,IF(U114=MOVIMENTOS!$J$53,MOVIMENTOS!$J$54,IF(U114=MOVIMENTOS!$K$53,MOVIMENTOS!$K$54,IF(U114=MOVIMENTOS!$L$53,MOVIMENTOS!$L$54,IF(U114=MOVIMENTOS!$M$53,MOVIMENTOS!$M$54,0)))))))))))))</f>
        <v>0</v>
      </c>
      <c r="V115" s="33">
        <f>IF(V114=MOVIMENTOS!$A$53,MOVIMENTOS!$A$54,IF(V114=MOVIMENTOS!$B$53,MOVIMENTOS!$B$54,IF(V114=MOVIMENTOS!$C$53,MOVIMENTOS!$C$54,IF(V114=MOVIMENTOS!$D$53,MOVIMENTOS!$D$54,IF(V114=MOVIMENTOS!$E$53,MOVIMENTOS!$E$54,IF(V114=MOVIMENTOS!$F$53,MOVIMENTOS!$F$54,IF(V114=MOVIMENTOS!$G$53,MOVIMENTOS!$G$54,IF(V114=MOVIMENTOS!$H$53,MOVIMENTOS!$H$54,IF(V114=MOVIMENTOS!$I$53,MOVIMENTOS!$I$54,IF(V114=MOVIMENTOS!$J$53,MOVIMENTOS!$J$54,IF(V114=MOVIMENTOS!$K$53,MOVIMENTOS!$K$54,IF(V114=MOVIMENTOS!$L$53,MOVIMENTOS!$L$54,IF(V114=MOVIMENTOS!$M$53,MOVIMENTOS!$M$54,0)))))))))))))</f>
        <v>0</v>
      </c>
      <c r="W115" s="89">
        <f>IF(W114=MOVIMENTOS!$A$53,MOVIMENTOS!$A$54,IF(W114=MOVIMENTOS!$B$53,MOVIMENTOS!$B$54,IF(W114=MOVIMENTOS!$C$53,MOVIMENTOS!$C$54,IF(W114=MOVIMENTOS!$D$53,MOVIMENTOS!$D$54,IF(W114=MOVIMENTOS!$E$53,MOVIMENTOS!$E$54,IF(W114=MOVIMENTOS!$F$53,MOVIMENTOS!$F$54,IF(W114=MOVIMENTOS!$G$53,MOVIMENTOS!$G$54,IF(W114=MOVIMENTOS!$H$53,MOVIMENTOS!$H$54,IF(W114=MOVIMENTOS!$I$53,MOVIMENTOS!$I$54,IF(W114=MOVIMENTOS!$J$53,MOVIMENTOS!$J$54,IF(W114=MOVIMENTOS!$K$53,MOVIMENTOS!$K$54,IF(W114=MOVIMENTOS!$L$53,MOVIMENTOS!$L$54,IF(W114=MOVIMENTOS!$M$53,MOVIMENTOS!$M$54,0)))))))))))))</f>
        <v>0</v>
      </c>
      <c r="X115" s="70">
        <f t="shared" ref="X115:X116" si="293">O115+W115+SUM(F118:V118)</f>
        <v>0</v>
      </c>
      <c r="Y115" s="126"/>
      <c r="Z115" s="68"/>
      <c r="AA115" s="60"/>
      <c r="AB115" s="61">
        <f>IF(B113="HYBRID",HLOOKUP(G114,MOVIMENTOS!$A$38:$AQ$39,2,0),0)</f>
        <v>0</v>
      </c>
      <c r="AC115" s="61">
        <f>IF(B113="HYBRID",HLOOKUP(H114,MOVIMENTOS!$A$38:$AQ$39,2,0),0)</f>
        <v>0</v>
      </c>
      <c r="AD115" s="61">
        <f>IF(B113="HYBRID",HLOOKUP(I114,MOVIMENTOS!$A$38:$AQ$39,2,0),0)</f>
        <v>0</v>
      </c>
      <c r="AE115" s="61">
        <f>IF(B113="HYBRID",HLOOKUP(J114,MOVIMENTOS!$A$38:$AQ$39,2,0),0)</f>
        <v>0</v>
      </c>
      <c r="AF115" s="61">
        <f>IF(B113="HYBRID",HLOOKUP(K114,MOVIMENTOS!$A$38:$AQ$39,2,0),0)</f>
        <v>0</v>
      </c>
      <c r="AG115" s="61">
        <f>IF(B113="HYBRID",HLOOKUP(L114,MOVIMENTOS!$A$38:$AQ$39,2,0),0)</f>
        <v>0</v>
      </c>
      <c r="AH115" s="61">
        <f>IF(B113="HYBRID",HLOOKUP(M114,MOVIMENTOS!$A$38:$AQ$39,2,0),0)</f>
        <v>0</v>
      </c>
      <c r="AI115" s="61">
        <f>IF(B113="HYBRID",HLOOKUP(N114,MOVIMENTOS!$A$38:$AQ$39,2,0),0)</f>
        <v>0</v>
      </c>
      <c r="AJ115" s="62">
        <f>IF(B113="TRE",HLOOKUP(G114,MOVIMENTOS!$A$57:$K$60,VLOOKUP($C$4,MOVIMENTOS!$A$63:$B$65,2,0),TRUE),0)</f>
        <v>0</v>
      </c>
      <c r="AK115" s="62">
        <f>IF(B113="TRE",HLOOKUP(H114,MOVIMENTOS!$A$57:$K$60,VLOOKUP($C$4,MOVIMENTOS!$A$63:$B$65,2,0),TRUE),0)</f>
        <v>0</v>
      </c>
      <c r="AL115" s="62">
        <f>IF(B113="TRE",HLOOKUP(I114,MOVIMENTOS!$A$57:$K$60,VLOOKUP($C$4,MOVIMENTOS!$A$63:$B$65,2,0),TRUE),0)</f>
        <v>0</v>
      </c>
      <c r="AM115" s="62">
        <f>IF(B113="TRE",HLOOKUP(J114,MOVIMENTOS!$A$57:$K$60,VLOOKUP($C$4,MOVIMENTOS!$A$63:$B$65,2,0),TRUE),0)</f>
        <v>0</v>
      </c>
      <c r="AN115" s="62">
        <f>IF(B113="TRE",HLOOKUP(M114,MOVIMENTOS!$A$57:$K$60,VLOOKUP($C$4,MOVIMENTOS!$A$63:$B$65,2,0),TRUE),0)</f>
        <v>0</v>
      </c>
      <c r="AO115" s="62">
        <f>IF(B113="TRE",HLOOKUP(N114,MOVIMENTOS!$A$57:$K$60,VLOOKUP($C$4,MOVIMENTOS!$A$63:$B$65,2,0),TRUE),0)</f>
        <v>0</v>
      </c>
      <c r="AP115" s="62">
        <f>IF(C113="TRE",HLOOKUP(P114,MOVIMENTOS!$A$57:$K$60,VLOOKUP($C$4,MOVIMENTOS!$A$63:$B$65,2,0),TRUE),0)</f>
        <v>0</v>
      </c>
      <c r="AQ115" s="62">
        <f>IF(D113="TRE",HLOOKUP(Q114,MOVIMENTOS!$A$57:$K$60,VLOOKUP($C$4,MOVIMENTOS!$A$63:$B$65,2,0),TRUE),0)</f>
        <v>0</v>
      </c>
      <c r="AR115" s="71" t="s">
        <v>1622</v>
      </c>
      <c r="AS115" s="60"/>
      <c r="AT115" s="60"/>
      <c r="AU115" s="60"/>
      <c r="AV115" s="60"/>
      <c r="AW115" s="60"/>
      <c r="AX115" s="60"/>
      <c r="AY115" s="60"/>
      <c r="AZ115" s="60"/>
      <c r="BA115" s="60"/>
      <c r="BB115" s="60"/>
      <c r="BC115" s="60"/>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c r="CP115" s="42"/>
      <c r="CQ115" s="42"/>
      <c r="CR115" s="42"/>
      <c r="CS115" s="42"/>
      <c r="CT115" s="42"/>
      <c r="CU115" s="42"/>
      <c r="CV115" s="42"/>
      <c r="CW115" s="42"/>
      <c r="CX115" s="42"/>
      <c r="CY115" s="42"/>
      <c r="CZ115" s="42"/>
      <c r="DA115" s="42"/>
      <c r="DB115" s="42"/>
      <c r="DC115" s="42"/>
      <c r="DD115" s="42"/>
      <c r="DE115" s="42"/>
      <c r="DF115" s="42"/>
      <c r="DG115" s="42"/>
      <c r="DH115" s="42"/>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2"/>
      <c r="EE115" s="42"/>
      <c r="EF115" s="42"/>
      <c r="EG115" s="42"/>
      <c r="EH115" s="42"/>
      <c r="EI115" s="42"/>
    </row>
    <row r="116" spans="1:139" s="43" customFormat="1" ht="12" customHeight="1" x14ac:dyDescent="0.25">
      <c r="A116" s="146"/>
      <c r="B116" s="149"/>
      <c r="C116" s="42" t="str">
        <f t="shared" ref="C116" si="294">IF($C$4="Dueto","Faturização",IF($C$4="Dueto Misto","Faturização",IF($C$4="Equipa","Faturização",IF($C$4="Combinado","Faturização",""))))</f>
        <v/>
      </c>
      <c r="D116" s="101"/>
      <c r="E116" s="92" t="str">
        <f t="shared" ref="E116" si="295">IF(AND(C116="Faturização",B113="Hybrid"),"Faturização","")</f>
        <v/>
      </c>
      <c r="F116" s="73"/>
      <c r="G116" s="74"/>
      <c r="H116" s="75"/>
      <c r="I116" s="75"/>
      <c r="J116" s="75"/>
      <c r="K116" s="75"/>
      <c r="L116" s="75"/>
      <c r="M116" s="75"/>
      <c r="N116" s="76"/>
      <c r="O116" s="60">
        <f t="shared" ref="O116" si="296">(G115*G116)+(H115*H116)+(I115*I116)+(J115*J116)+(K115*K116)+(L115*L116)+(M115*M116)+(N115*N116)</f>
        <v>0</v>
      </c>
      <c r="P116" s="60"/>
      <c r="Q116" s="42"/>
      <c r="R116" s="42"/>
      <c r="S116" s="42"/>
      <c r="T116" s="42"/>
      <c r="U116" s="42"/>
      <c r="V116" s="42"/>
      <c r="W116" s="69">
        <f t="shared" ref="W116" si="297">(Q115*Q116)+(R115*R116)+(S115*S116)+(T115*T116)+(U115*U116)+(V115*V116)</f>
        <v>0</v>
      </c>
      <c r="X116" s="69">
        <f t="shared" si="293"/>
        <v>0</v>
      </c>
      <c r="Y116" s="126"/>
      <c r="Z116" s="60"/>
      <c r="AA116" s="60"/>
      <c r="AB116" s="61"/>
      <c r="AC116" s="61"/>
      <c r="AD116" s="61"/>
      <c r="AE116" s="61"/>
      <c r="AF116" s="61"/>
      <c r="AG116" s="61"/>
      <c r="AH116" s="61"/>
      <c r="AI116" s="61"/>
      <c r="AJ116" s="62"/>
      <c r="AK116" s="62"/>
      <c r="AL116" s="62"/>
      <c r="AM116" s="62"/>
      <c r="AN116" s="62"/>
      <c r="AO116" s="62"/>
      <c r="AP116" s="62"/>
      <c r="AQ116" s="62"/>
      <c r="AR116" s="69" t="s">
        <v>1623</v>
      </c>
      <c r="AS116" s="60"/>
      <c r="AT116" s="60"/>
      <c r="AU116" s="60"/>
      <c r="AV116" s="60"/>
      <c r="AW116" s="60"/>
      <c r="AX116" s="60"/>
      <c r="AY116" s="60"/>
      <c r="AZ116" s="60"/>
      <c r="BA116" s="60"/>
      <c r="BB116" s="60"/>
      <c r="BC116" s="60"/>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row>
    <row r="117" spans="1:139" s="43" customFormat="1" ht="12" customHeight="1" x14ac:dyDescent="0.25">
      <c r="A117" s="146"/>
      <c r="B117" s="149"/>
      <c r="C117" s="85" t="str">
        <f t="shared" ref="C117" si="298">IF(AND($B113="ACROB",$C$4="EQUIPA"),"ACROB_B",IF(AND($B113="ACROB",$C$4="combinado"),"ACROB_B",""))</f>
        <v/>
      </c>
      <c r="D117" s="101"/>
      <c r="E117" s="53" t="s">
        <v>68</v>
      </c>
      <c r="F117" s="84" t="str">
        <f t="shared" ref="F117" si="299">IF(C118="ACROB_C","ACRO-PAIR","")</f>
        <v/>
      </c>
      <c r="G117" s="78"/>
      <c r="H117" s="48"/>
      <c r="I117" s="48"/>
      <c r="J117" s="48"/>
      <c r="K117" s="48"/>
      <c r="L117" s="48"/>
      <c r="M117" s="48"/>
      <c r="N117" s="79"/>
      <c r="O117" s="48"/>
      <c r="P117" s="48"/>
      <c r="Q117" s="80"/>
      <c r="R117" s="80"/>
      <c r="S117" s="80"/>
      <c r="T117" s="80"/>
      <c r="U117" s="80"/>
      <c r="V117" s="77"/>
      <c r="W117" s="48"/>
      <c r="X117" s="48"/>
      <c r="Y117" s="126"/>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c r="CP117" s="42"/>
      <c r="CQ117" s="42"/>
      <c r="CR117" s="42"/>
      <c r="CS117" s="42"/>
      <c r="CT117" s="42"/>
      <c r="CU117" s="42"/>
      <c r="CV117" s="42"/>
      <c r="CW117" s="42"/>
      <c r="CX117" s="42"/>
      <c r="CY117" s="42"/>
      <c r="CZ117" s="42"/>
      <c r="DA117" s="42"/>
      <c r="DB117" s="42"/>
      <c r="DC117" s="42"/>
      <c r="DD117" s="42"/>
      <c r="DE117" s="42"/>
      <c r="DF117" s="42"/>
      <c r="DG117" s="42"/>
      <c r="DH117" s="42"/>
      <c r="DI117" s="42"/>
      <c r="DJ117" s="42"/>
      <c r="DK117" s="42"/>
      <c r="DL117" s="42"/>
      <c r="DM117" s="42"/>
      <c r="DN117" s="42"/>
      <c r="DO117" s="42"/>
      <c r="DP117" s="42"/>
      <c r="DQ117" s="42"/>
      <c r="DR117" s="42"/>
      <c r="DS117" s="42"/>
      <c r="DT117" s="42"/>
      <c r="DU117" s="42"/>
      <c r="DV117" s="42"/>
      <c r="DW117" s="42"/>
      <c r="DX117" s="42"/>
      <c r="DY117" s="42"/>
      <c r="DZ117" s="42"/>
      <c r="EA117" s="42"/>
      <c r="EB117" s="42"/>
      <c r="EC117" s="42"/>
      <c r="ED117" s="42"/>
      <c r="EE117" s="42"/>
      <c r="EF117" s="42"/>
      <c r="EG117" s="42"/>
      <c r="EH117" s="42"/>
      <c r="EI117" s="42"/>
    </row>
    <row r="118" spans="1:139" s="43" customFormat="1" ht="12" customHeight="1" thickBot="1" x14ac:dyDescent="0.3">
      <c r="A118" s="147"/>
      <c r="B118" s="150"/>
      <c r="C118" s="86" t="str">
        <f t="shared" ref="C118" si="300">IF(AND(B113="ACROB",$C$5="DUETO"),"ACROB_C","")</f>
        <v/>
      </c>
      <c r="D118" s="102"/>
      <c r="E118" s="54" t="s">
        <v>1175</v>
      </c>
      <c r="F118" s="81"/>
      <c r="G118" s="82"/>
      <c r="H118" s="49"/>
      <c r="I118" s="49"/>
      <c r="J118" s="49"/>
      <c r="K118" s="49"/>
      <c r="L118" s="49"/>
      <c r="M118" s="49"/>
      <c r="N118" s="83"/>
      <c r="O118" s="48"/>
      <c r="P118" s="48"/>
      <c r="Q118" s="49"/>
      <c r="R118" s="49"/>
      <c r="S118" s="49"/>
      <c r="T118" s="49"/>
      <c r="U118" s="49"/>
      <c r="V118" s="83"/>
      <c r="W118" s="49"/>
      <c r="X118" s="49"/>
      <c r="Y118" s="127"/>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2"/>
      <c r="CI118" s="42"/>
      <c r="CJ118" s="42"/>
      <c r="CK118" s="42"/>
      <c r="CL118" s="42"/>
      <c r="CM118" s="42"/>
      <c r="CN118" s="42"/>
      <c r="CO118" s="42"/>
      <c r="CP118" s="42"/>
      <c r="CQ118" s="42"/>
      <c r="CR118" s="42"/>
      <c r="CS118" s="42"/>
      <c r="CT118" s="42"/>
      <c r="CU118" s="42"/>
      <c r="CV118" s="42"/>
      <c r="CW118" s="42"/>
      <c r="CX118" s="42"/>
      <c r="CY118" s="42"/>
      <c r="CZ118" s="42"/>
      <c r="DA118" s="42"/>
      <c r="DB118" s="42"/>
      <c r="DC118" s="42"/>
      <c r="DD118" s="42"/>
      <c r="DE118" s="42"/>
      <c r="DF118" s="42"/>
      <c r="DG118" s="42"/>
      <c r="DH118" s="42"/>
      <c r="DI118" s="42"/>
      <c r="DJ118" s="42"/>
      <c r="DK118" s="42"/>
      <c r="DL118" s="42"/>
      <c r="DM118" s="42"/>
      <c r="DN118" s="42"/>
      <c r="DO118" s="42"/>
      <c r="DP118" s="42"/>
      <c r="DQ118" s="42"/>
      <c r="DR118" s="42"/>
      <c r="DS118" s="42"/>
      <c r="DT118" s="42"/>
      <c r="DU118" s="42"/>
      <c r="DV118" s="42"/>
      <c r="DW118" s="42"/>
      <c r="DX118" s="42"/>
      <c r="DY118" s="42"/>
      <c r="DZ118" s="42"/>
      <c r="EA118" s="42"/>
      <c r="EB118" s="42"/>
      <c r="EC118" s="42"/>
      <c r="ED118" s="42"/>
      <c r="EE118" s="42"/>
      <c r="EF118" s="42"/>
      <c r="EG118" s="42"/>
      <c r="EH118" s="42"/>
      <c r="EI118" s="42"/>
    </row>
    <row r="119" spans="1:139" s="43" customFormat="1" ht="12" customHeight="1" x14ac:dyDescent="0.25">
      <c r="A119" s="145"/>
      <c r="B119" s="148"/>
      <c r="C119" s="143" t="str">
        <f>IF(B119="HYBRID",MOVIMENTOS!$A$8,IF(B119="ACROB",MOVIMENTOS!$E$8,""))</f>
        <v/>
      </c>
      <c r="D119" s="100"/>
      <c r="E119" s="93" t="s">
        <v>1636</v>
      </c>
      <c r="F119" s="95" t="str">
        <f t="shared" ref="F119" si="301">IF(B119="HYBRID",0.5,IF(B119="TRE",0,""))</f>
        <v/>
      </c>
      <c r="G119" s="38"/>
      <c r="H119" s="40"/>
      <c r="I119" s="40"/>
      <c r="J119" s="40"/>
      <c r="K119" s="40"/>
      <c r="L119" s="40"/>
      <c r="M119" s="40"/>
      <c r="N119" s="39"/>
      <c r="O119" s="67"/>
      <c r="P119" s="107" t="str">
        <f>IF(B119="HYBRID",MOVIMENTOS!$G$8,"")</f>
        <v/>
      </c>
      <c r="Q119" s="41"/>
      <c r="R119" s="40"/>
      <c r="S119" s="40"/>
      <c r="T119" s="40"/>
      <c r="U119" s="40"/>
      <c r="V119" s="39"/>
      <c r="W119" s="67"/>
      <c r="X119" s="67"/>
      <c r="Y119" s="125">
        <f t="shared" ref="Y119" si="302">IF(E122="Faturização",X122,IF(E122="",X121,0))</f>
        <v>0</v>
      </c>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row>
    <row r="120" spans="1:139" s="43" customFormat="1" ht="12" customHeight="1" x14ac:dyDescent="0.25">
      <c r="A120" s="146"/>
      <c r="B120" s="149"/>
      <c r="C120" s="144"/>
      <c r="D120" s="101"/>
      <c r="E120" s="94"/>
      <c r="F120" s="96"/>
      <c r="G120" s="44"/>
      <c r="H120" s="46"/>
      <c r="I120" s="46"/>
      <c r="J120" s="46"/>
      <c r="K120" s="46"/>
      <c r="L120" s="46"/>
      <c r="M120" s="46"/>
      <c r="N120" s="45"/>
      <c r="O120" s="33"/>
      <c r="P120" s="108"/>
      <c r="Q120" s="46"/>
      <c r="R120" s="46"/>
      <c r="S120" s="46"/>
      <c r="T120" s="46"/>
      <c r="U120" s="46"/>
      <c r="V120" s="46"/>
      <c r="W120" s="60"/>
      <c r="X120" s="60"/>
      <c r="Y120" s="126"/>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row>
    <row r="121" spans="1:139" s="43" customFormat="1" ht="12" customHeight="1" x14ac:dyDescent="0.3">
      <c r="A121" s="146"/>
      <c r="B121" s="149"/>
      <c r="C121" s="47" t="str">
        <f>IF(B119="HYBRID",MOVIMENTOS!$P$8,"")</f>
        <v/>
      </c>
      <c r="D121" s="101"/>
      <c r="E121" s="91" t="s">
        <v>1175</v>
      </c>
      <c r="F121" s="32">
        <f>IF(F120=MOVIMENTOS!$A$35,MOVIMENTOS!$A$36,IF(F120=MOVIMENTOS!$B$35,MOVIMENTOS!$B$36,IF(F120=MOVIMENTOS!$C$35,MOVIMENTOS!$C$36,IF(F120=MOVIMENTOS!$D$35,MOVIMENTOS!$D$36,IF(F120=MOVIMENTOS!$F$35,MOVIMENTOS!$F$36,IF(F120=MOVIMENTOS!$G$35,MOVIMENTOS!$G$36,IF(F120=MOVIMENTOS!$H$35,MOVIMENTOS!$H$36,0)))))))</f>
        <v>0</v>
      </c>
      <c r="G121" s="57">
        <f t="shared" ref="G121" si="303">IF(OR(IFERROR(AB121,TRUE)=TRUE,IFERROR(AJ121,TRUE)=TRUE)=TRUE,0,IF(AB121=0,AJ121,AB121))</f>
        <v>0</v>
      </c>
      <c r="H121" s="57">
        <f t="shared" ref="H121" si="304">IF(OR(IFERROR(AC121,TRUE)=TRUE,IFERROR(AK121,TRUE)=TRUE)=TRUE,0,IF(AC121=0,AK121,AC121))</f>
        <v>0</v>
      </c>
      <c r="I121" s="57">
        <f t="shared" ref="I121" si="305">IF(OR(IFERROR(AD121,TRUE)=TRUE,IFERROR(AL121,TRUE)=TRUE)=TRUE,0,IF(AD121=0,AL121,AD121))</f>
        <v>0</v>
      </c>
      <c r="J121" s="57">
        <f t="shared" ref="J121" si="306">IF(OR(IFERROR(AE121,TRUE)=TRUE,IFERROR(AM121,TRUE)=TRUE)=TRUE,0,IF(AE121=0,AM121,AE121))</f>
        <v>0</v>
      </c>
      <c r="K121" s="57">
        <f t="shared" ref="K121" si="307">IF(OR(IFERROR(AF121,TRUE)=TRUE,IFERROR(AN121,TRUE)=TRUE)=TRUE,0,IF(AF121=0,AN121,AF121))</f>
        <v>0</v>
      </c>
      <c r="L121" s="57">
        <f t="shared" ref="L121" si="308">IF(OR(IFERROR(AG121,TRUE)=TRUE,IFERROR(AO121,TRUE)=TRUE)=TRUE,0,IF(AG121=0,AO121,AG121))</f>
        <v>0</v>
      </c>
      <c r="M121" s="57">
        <f t="shared" ref="M121" si="309">IF(OR(IFERROR(AH121,TRUE)=TRUE,IFERROR(AP121,TRUE)=TRUE)=TRUE,0,IF(AH121=0,AP121,AH121))</f>
        <v>0</v>
      </c>
      <c r="N121" s="57">
        <f t="shared" ref="N121" si="310">IF(OR(IFERROR(AI121,TRUE)=TRUE,IFERROR(AQ121,TRUE)=TRUE)=TRUE,0,IF(AI121=0,AQ121,AI121))</f>
        <v>0</v>
      </c>
      <c r="O121" s="33">
        <f t="shared" ref="O121" si="311">SUM(G121:N121)</f>
        <v>0</v>
      </c>
      <c r="P121" s="33" t="str">
        <f t="shared" ref="P121" si="312">C121</f>
        <v/>
      </c>
      <c r="Q121" s="33">
        <f>IF(Q120=MOVIMENTOS!$A$53,MOVIMENTOS!$A$54,IF(Q120=MOVIMENTOS!$B$53,MOVIMENTOS!$B$54,IF(Q120=MOVIMENTOS!$C$53,MOVIMENTOS!$C$54,IF(Q120=MOVIMENTOS!$D$53,MOVIMENTOS!$D$54,IF(Q120=MOVIMENTOS!$E$53,MOVIMENTOS!$E$54,IF(Q120=MOVIMENTOS!$F$53,MOVIMENTOS!$F$54,IF(Q120=MOVIMENTOS!$G$53,MOVIMENTOS!$G$54,IF(Q120=MOVIMENTOS!$H$53,MOVIMENTOS!$H$54,IF(Q120=MOVIMENTOS!$I$53,MOVIMENTOS!$I$54,IF(Q120=MOVIMENTOS!$J$53,MOVIMENTOS!$J$54,IF(Q120=MOVIMENTOS!$K$53,MOVIMENTOS!$K$54,IF(Q120=MOVIMENTOS!$L$53,MOVIMENTOS!$L$54,IF(Q120=MOVIMENTOS!$M$53,MOVIMENTOS!$M$54,0)))))))))))))</f>
        <v>0</v>
      </c>
      <c r="R121" s="33">
        <f>IF(R120=MOVIMENTOS!$A$53,MOVIMENTOS!$A$54,IF(R120=MOVIMENTOS!$B$53,MOVIMENTOS!$B$54,IF(R120=MOVIMENTOS!$C$53,MOVIMENTOS!$C$54,IF(R120=MOVIMENTOS!$D$53,MOVIMENTOS!$D$54,IF(R120=MOVIMENTOS!$E$53,MOVIMENTOS!$E$54,IF(R120=MOVIMENTOS!$F$53,MOVIMENTOS!$F$54,IF(R120=MOVIMENTOS!$G$53,MOVIMENTOS!$G$54,IF(R120=MOVIMENTOS!$H$53,MOVIMENTOS!$H$54,IF(R120=MOVIMENTOS!$I$53,MOVIMENTOS!$I$54,IF(R120=MOVIMENTOS!$J$53,MOVIMENTOS!$J$54,IF(R120=MOVIMENTOS!$K$53,MOVIMENTOS!$K$54,IF(R120=MOVIMENTOS!$L$53,MOVIMENTOS!$L$54,IF(R120=MOVIMENTOS!$M$53,MOVIMENTOS!$M$54,0)))))))))))))</f>
        <v>0</v>
      </c>
      <c r="S121" s="33">
        <f>IF(S120=MOVIMENTOS!$A$53,MOVIMENTOS!$A$54,IF(S120=MOVIMENTOS!$B$53,MOVIMENTOS!$B$54,IF(S120=MOVIMENTOS!$C$53,MOVIMENTOS!$C$54,IF(S120=MOVIMENTOS!$D$53,MOVIMENTOS!$D$54,IF(S120=MOVIMENTOS!$E$53,MOVIMENTOS!$E$54,IF(S120=MOVIMENTOS!$F$53,MOVIMENTOS!$F$54,IF(S120=MOVIMENTOS!$G$53,MOVIMENTOS!$G$54,IF(S120=MOVIMENTOS!$H$53,MOVIMENTOS!$H$54,IF(S120=MOVIMENTOS!$I$53,MOVIMENTOS!$I$54,IF(S120=MOVIMENTOS!$J$53,MOVIMENTOS!$J$54,IF(S120=MOVIMENTOS!$K$53,MOVIMENTOS!$K$54,IF(S120=MOVIMENTOS!$L$53,MOVIMENTOS!$L$54,IF(S120=MOVIMENTOS!$M$53,MOVIMENTOS!$M$54,0)))))))))))))</f>
        <v>0</v>
      </c>
      <c r="T121" s="33">
        <f>IF(T120=MOVIMENTOS!$A$53,MOVIMENTOS!$A$54,IF(T120=MOVIMENTOS!$B$53,MOVIMENTOS!$B$54,IF(T120=MOVIMENTOS!$C$53,MOVIMENTOS!$C$54,IF(T120=MOVIMENTOS!$D$53,MOVIMENTOS!$D$54,IF(T120=MOVIMENTOS!$E$53,MOVIMENTOS!$E$54,IF(T120=MOVIMENTOS!$F$53,MOVIMENTOS!$F$54,IF(T120=MOVIMENTOS!$G$53,MOVIMENTOS!$G$54,IF(T120=MOVIMENTOS!$H$53,MOVIMENTOS!$H$54,IF(T120=MOVIMENTOS!$I$53,MOVIMENTOS!$I$54,IF(T120=MOVIMENTOS!$J$53,MOVIMENTOS!$J$54,IF(T120=MOVIMENTOS!$K$53,MOVIMENTOS!$K$54,IF(T120=MOVIMENTOS!$L$53,MOVIMENTOS!$L$54,IF(T120=MOVIMENTOS!$M$53,MOVIMENTOS!$M$54,0)))))))))))))</f>
        <v>0</v>
      </c>
      <c r="U121" s="33">
        <f>IF(U120=MOVIMENTOS!$A$53,MOVIMENTOS!$A$54,IF(U120=MOVIMENTOS!$B$53,MOVIMENTOS!$B$54,IF(U120=MOVIMENTOS!$C$53,MOVIMENTOS!$C$54,IF(U120=MOVIMENTOS!$D$53,MOVIMENTOS!$D$54,IF(U120=MOVIMENTOS!$E$53,MOVIMENTOS!$E$54,IF(U120=MOVIMENTOS!$F$53,MOVIMENTOS!$F$54,IF(U120=MOVIMENTOS!$G$53,MOVIMENTOS!$G$54,IF(U120=MOVIMENTOS!$H$53,MOVIMENTOS!$H$54,IF(U120=MOVIMENTOS!$I$53,MOVIMENTOS!$I$54,IF(U120=MOVIMENTOS!$J$53,MOVIMENTOS!$J$54,IF(U120=MOVIMENTOS!$K$53,MOVIMENTOS!$K$54,IF(U120=MOVIMENTOS!$L$53,MOVIMENTOS!$L$54,IF(U120=MOVIMENTOS!$M$53,MOVIMENTOS!$M$54,0)))))))))))))</f>
        <v>0</v>
      </c>
      <c r="V121" s="33">
        <f>IF(V120=MOVIMENTOS!$A$53,MOVIMENTOS!$A$54,IF(V120=MOVIMENTOS!$B$53,MOVIMENTOS!$B$54,IF(V120=MOVIMENTOS!$C$53,MOVIMENTOS!$C$54,IF(V120=MOVIMENTOS!$D$53,MOVIMENTOS!$D$54,IF(V120=MOVIMENTOS!$E$53,MOVIMENTOS!$E$54,IF(V120=MOVIMENTOS!$F$53,MOVIMENTOS!$F$54,IF(V120=MOVIMENTOS!$G$53,MOVIMENTOS!$G$54,IF(V120=MOVIMENTOS!$H$53,MOVIMENTOS!$H$54,IF(V120=MOVIMENTOS!$I$53,MOVIMENTOS!$I$54,IF(V120=MOVIMENTOS!$J$53,MOVIMENTOS!$J$54,IF(V120=MOVIMENTOS!$K$53,MOVIMENTOS!$K$54,IF(V120=MOVIMENTOS!$L$53,MOVIMENTOS!$L$54,IF(V120=MOVIMENTOS!$M$53,MOVIMENTOS!$M$54,0)))))))))))))</f>
        <v>0</v>
      </c>
      <c r="W121" s="89">
        <f>IF(W120=MOVIMENTOS!$A$53,MOVIMENTOS!$A$54,IF(W120=MOVIMENTOS!$B$53,MOVIMENTOS!$B$54,IF(W120=MOVIMENTOS!$C$53,MOVIMENTOS!$C$54,IF(W120=MOVIMENTOS!$D$53,MOVIMENTOS!$D$54,IF(W120=MOVIMENTOS!$E$53,MOVIMENTOS!$E$54,IF(W120=MOVIMENTOS!$F$53,MOVIMENTOS!$F$54,IF(W120=MOVIMENTOS!$G$53,MOVIMENTOS!$G$54,IF(W120=MOVIMENTOS!$H$53,MOVIMENTOS!$H$54,IF(W120=MOVIMENTOS!$I$53,MOVIMENTOS!$I$54,IF(W120=MOVIMENTOS!$J$53,MOVIMENTOS!$J$54,IF(W120=MOVIMENTOS!$K$53,MOVIMENTOS!$K$54,IF(W120=MOVIMENTOS!$L$53,MOVIMENTOS!$L$54,IF(W120=MOVIMENTOS!$M$53,MOVIMENTOS!$M$54,0)))))))))))))</f>
        <v>0</v>
      </c>
      <c r="X121" s="70">
        <f t="shared" ref="X121:X122" si="313">O121+W121+SUM(F124:V124)</f>
        <v>0</v>
      </c>
      <c r="Y121" s="126"/>
      <c r="Z121" s="68"/>
      <c r="AA121" s="60"/>
      <c r="AB121" s="61">
        <f>IF(B119="HYBRID",HLOOKUP(G120,MOVIMENTOS!$A$38:$AQ$39,2,0),0)</f>
        <v>0</v>
      </c>
      <c r="AC121" s="61">
        <f>IF(B119="HYBRID",HLOOKUP(H120,MOVIMENTOS!$A$38:$AQ$39,2,0),0)</f>
        <v>0</v>
      </c>
      <c r="AD121" s="61">
        <f>IF(B119="HYBRID",HLOOKUP(I120,MOVIMENTOS!$A$38:$AQ$39,2,0),0)</f>
        <v>0</v>
      </c>
      <c r="AE121" s="61">
        <f>IF(B119="HYBRID",HLOOKUP(J120,MOVIMENTOS!$A$38:$AQ$39,2,0),0)</f>
        <v>0</v>
      </c>
      <c r="AF121" s="61">
        <f>IF(B119="HYBRID",HLOOKUP(K120,MOVIMENTOS!$A$38:$AQ$39,2,0),0)</f>
        <v>0</v>
      </c>
      <c r="AG121" s="61">
        <f>IF(B119="HYBRID",HLOOKUP(L120,MOVIMENTOS!$A$38:$AQ$39,2,0),0)</f>
        <v>0</v>
      </c>
      <c r="AH121" s="61">
        <f>IF(B119="HYBRID",HLOOKUP(M120,MOVIMENTOS!$A$38:$AQ$39,2,0),0)</f>
        <v>0</v>
      </c>
      <c r="AI121" s="61">
        <f>IF(B119="HYBRID",HLOOKUP(N120,MOVIMENTOS!$A$38:$AQ$39,2,0),0)</f>
        <v>0</v>
      </c>
      <c r="AJ121" s="62">
        <f>IF(B119="TRE",HLOOKUP(G120,MOVIMENTOS!$A$57:$K$60,VLOOKUP($C$4,MOVIMENTOS!$A$63:$B$65,2,0),TRUE),0)</f>
        <v>0</v>
      </c>
      <c r="AK121" s="62">
        <f>IF(B119="TRE",HLOOKUP(H120,MOVIMENTOS!$A$57:$K$60,VLOOKUP($C$4,MOVIMENTOS!$A$63:$B$65,2,0),TRUE),0)</f>
        <v>0</v>
      </c>
      <c r="AL121" s="62">
        <f>IF(B119="TRE",HLOOKUP(I120,MOVIMENTOS!$A$57:$K$60,VLOOKUP($C$4,MOVIMENTOS!$A$63:$B$65,2,0),TRUE),0)</f>
        <v>0</v>
      </c>
      <c r="AM121" s="62">
        <f>IF(B119="TRE",HLOOKUP(J120,MOVIMENTOS!$A$57:$K$60,VLOOKUP($C$4,MOVIMENTOS!$A$63:$B$65,2,0),TRUE),0)</f>
        <v>0</v>
      </c>
      <c r="AN121" s="62">
        <f>IF(B119="TRE",HLOOKUP(M120,MOVIMENTOS!$A$57:$K$60,VLOOKUP($C$4,MOVIMENTOS!$A$63:$B$65,2,0),TRUE),0)</f>
        <v>0</v>
      </c>
      <c r="AO121" s="62">
        <f>IF(B119="TRE",HLOOKUP(N120,MOVIMENTOS!$A$57:$K$60,VLOOKUP($C$4,MOVIMENTOS!$A$63:$B$65,2,0),TRUE),0)</f>
        <v>0</v>
      </c>
      <c r="AP121" s="62">
        <f>IF(C119="TRE",HLOOKUP(P120,MOVIMENTOS!$A$57:$K$60,VLOOKUP($C$4,MOVIMENTOS!$A$63:$B$65,2,0),TRUE),0)</f>
        <v>0</v>
      </c>
      <c r="AQ121" s="62">
        <f>IF(D119="TRE",HLOOKUP(Q120,MOVIMENTOS!$A$57:$K$60,VLOOKUP($C$4,MOVIMENTOS!$A$63:$B$65,2,0),TRUE),0)</f>
        <v>0</v>
      </c>
      <c r="AR121" s="71" t="s">
        <v>1622</v>
      </c>
      <c r="AS121" s="60"/>
      <c r="AT121" s="60"/>
      <c r="AU121" s="60"/>
      <c r="AV121" s="60"/>
      <c r="AW121" s="60"/>
      <c r="AX121" s="60"/>
      <c r="AY121" s="60"/>
      <c r="AZ121" s="60"/>
      <c r="BA121" s="60"/>
      <c r="BB121" s="60"/>
      <c r="BC121" s="60"/>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row>
    <row r="122" spans="1:139" s="43" customFormat="1" ht="12" customHeight="1" x14ac:dyDescent="0.25">
      <c r="A122" s="146"/>
      <c r="B122" s="149"/>
      <c r="C122" s="42" t="str">
        <f t="shared" ref="C122" si="314">IF($C$4="Dueto","Faturização",IF($C$4="Dueto Misto","Faturização",IF($C$4="Equipa","Faturização",IF($C$4="Combinado","Faturização",""))))</f>
        <v/>
      </c>
      <c r="D122" s="101"/>
      <c r="E122" s="92" t="str">
        <f t="shared" ref="E122" si="315">IF(AND(C122="Faturização",B119="Hybrid"),"Faturização","")</f>
        <v/>
      </c>
      <c r="F122" s="73"/>
      <c r="G122" s="74"/>
      <c r="H122" s="75"/>
      <c r="I122" s="75"/>
      <c r="J122" s="75"/>
      <c r="K122" s="75"/>
      <c r="L122" s="75"/>
      <c r="M122" s="75"/>
      <c r="N122" s="76"/>
      <c r="O122" s="60">
        <f t="shared" ref="O122" si="316">(G121*G122)+(H121*H122)+(I121*I122)+(J121*J122)+(K121*K122)+(L121*L122)+(M121*M122)+(N121*N122)</f>
        <v>0</v>
      </c>
      <c r="P122" s="60"/>
      <c r="Q122" s="42"/>
      <c r="R122" s="42"/>
      <c r="S122" s="42"/>
      <c r="T122" s="42"/>
      <c r="U122" s="42"/>
      <c r="V122" s="42"/>
      <c r="W122" s="69">
        <f t="shared" ref="W122" si="317">(Q121*Q122)+(R121*R122)+(S121*S122)+(T121*T122)+(U121*U122)+(V121*V122)</f>
        <v>0</v>
      </c>
      <c r="X122" s="69">
        <f t="shared" si="313"/>
        <v>0</v>
      </c>
      <c r="Y122" s="126"/>
      <c r="Z122" s="60"/>
      <c r="AA122" s="60"/>
      <c r="AB122" s="61"/>
      <c r="AC122" s="61"/>
      <c r="AD122" s="61"/>
      <c r="AE122" s="61"/>
      <c r="AF122" s="61"/>
      <c r="AG122" s="61"/>
      <c r="AH122" s="61"/>
      <c r="AI122" s="61"/>
      <c r="AJ122" s="62"/>
      <c r="AK122" s="62"/>
      <c r="AL122" s="62"/>
      <c r="AM122" s="62"/>
      <c r="AN122" s="62"/>
      <c r="AO122" s="62"/>
      <c r="AP122" s="62"/>
      <c r="AQ122" s="62"/>
      <c r="AR122" s="69" t="s">
        <v>1623</v>
      </c>
      <c r="AS122" s="60"/>
      <c r="AT122" s="60"/>
      <c r="AU122" s="60"/>
      <c r="AV122" s="60"/>
      <c r="AW122" s="60"/>
      <c r="AX122" s="60"/>
      <c r="AY122" s="60"/>
      <c r="AZ122" s="60"/>
      <c r="BA122" s="60"/>
      <c r="BB122" s="60"/>
      <c r="BC122" s="60"/>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row>
    <row r="123" spans="1:139" s="43" customFormat="1" ht="12" customHeight="1" x14ac:dyDescent="0.25">
      <c r="A123" s="146"/>
      <c r="B123" s="149"/>
      <c r="C123" s="85" t="str">
        <f t="shared" ref="C123" si="318">IF(AND($B119="ACROB",$C$4="EQUIPA"),"ACROB_B",IF(AND($B119="ACROB",$C$4="combinado"),"ACROB_B",""))</f>
        <v/>
      </c>
      <c r="D123" s="101"/>
      <c r="E123" s="53" t="s">
        <v>68</v>
      </c>
      <c r="F123" s="84" t="str">
        <f t="shared" ref="F123" si="319">IF(C124="ACROB_C","ACRO-PAIR","")</f>
        <v/>
      </c>
      <c r="G123" s="78"/>
      <c r="H123" s="48"/>
      <c r="I123" s="48"/>
      <c r="J123" s="48"/>
      <c r="K123" s="48"/>
      <c r="L123" s="48"/>
      <c r="M123" s="48"/>
      <c r="N123" s="79"/>
      <c r="O123" s="48"/>
      <c r="P123" s="48"/>
      <c r="Q123" s="80"/>
      <c r="R123" s="80"/>
      <c r="S123" s="80"/>
      <c r="T123" s="80"/>
      <c r="U123" s="80"/>
      <c r="V123" s="77"/>
      <c r="W123" s="48"/>
      <c r="X123" s="48"/>
      <c r="Y123" s="126"/>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row>
    <row r="124" spans="1:139" s="43" customFormat="1" ht="12" customHeight="1" thickBot="1" x14ac:dyDescent="0.3">
      <c r="A124" s="147"/>
      <c r="B124" s="150"/>
      <c r="C124" s="86" t="str">
        <f t="shared" ref="C124" si="320">IF(AND(B119="ACROB",$C$5="DUETO"),"ACROB_C","")</f>
        <v/>
      </c>
      <c r="D124" s="102"/>
      <c r="E124" s="54" t="s">
        <v>1175</v>
      </c>
      <c r="F124" s="81"/>
      <c r="G124" s="82"/>
      <c r="H124" s="49"/>
      <c r="I124" s="49"/>
      <c r="J124" s="49"/>
      <c r="K124" s="49"/>
      <c r="L124" s="49"/>
      <c r="M124" s="49"/>
      <c r="N124" s="83"/>
      <c r="O124" s="48"/>
      <c r="P124" s="48"/>
      <c r="Q124" s="49"/>
      <c r="R124" s="49"/>
      <c r="S124" s="49"/>
      <c r="T124" s="49"/>
      <c r="U124" s="49"/>
      <c r="V124" s="83"/>
      <c r="W124" s="49"/>
      <c r="X124" s="49"/>
      <c r="Y124" s="127"/>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row>
    <row r="125" spans="1:139" s="43" customFormat="1" ht="12" customHeight="1" x14ac:dyDescent="0.25">
      <c r="A125" s="145"/>
      <c r="B125" s="148"/>
      <c r="C125" s="143" t="str">
        <f>IF(B125="HYBRID",MOVIMENTOS!$A$8,IF(B125="ACROB",MOVIMENTOS!$E$8,""))</f>
        <v/>
      </c>
      <c r="D125" s="100"/>
      <c r="E125" s="93" t="s">
        <v>1636</v>
      </c>
      <c r="F125" s="95" t="str">
        <f t="shared" ref="F125" si="321">IF(B125="HYBRID",0.5,IF(B125="TRE",0,""))</f>
        <v/>
      </c>
      <c r="G125" s="38"/>
      <c r="H125" s="40"/>
      <c r="I125" s="40"/>
      <c r="J125" s="40"/>
      <c r="K125" s="40"/>
      <c r="L125" s="40"/>
      <c r="M125" s="40"/>
      <c r="N125" s="39"/>
      <c r="O125" s="67"/>
      <c r="P125" s="107" t="str">
        <f>IF(B125="HYBRID",MOVIMENTOS!$G$8,"")</f>
        <v/>
      </c>
      <c r="Q125" s="41"/>
      <c r="R125" s="40"/>
      <c r="S125" s="40"/>
      <c r="T125" s="40"/>
      <c r="U125" s="40"/>
      <c r="V125" s="39"/>
      <c r="W125" s="67"/>
      <c r="X125" s="67"/>
      <c r="Y125" s="125">
        <f t="shared" ref="Y125" si="322">IF(E128="Faturização",X128,IF(E128="",X127,0))</f>
        <v>0</v>
      </c>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row>
    <row r="126" spans="1:139" s="43" customFormat="1" ht="12" customHeight="1" x14ac:dyDescent="0.25">
      <c r="A126" s="146"/>
      <c r="B126" s="149"/>
      <c r="C126" s="144"/>
      <c r="D126" s="101"/>
      <c r="E126" s="94"/>
      <c r="F126" s="96"/>
      <c r="G126" s="44"/>
      <c r="H126" s="46"/>
      <c r="I126" s="46"/>
      <c r="J126" s="46"/>
      <c r="K126" s="46"/>
      <c r="L126" s="46"/>
      <c r="M126" s="46"/>
      <c r="N126" s="45"/>
      <c r="O126" s="33"/>
      <c r="P126" s="108"/>
      <c r="Q126" s="46"/>
      <c r="R126" s="46"/>
      <c r="S126" s="46"/>
      <c r="T126" s="46"/>
      <c r="U126" s="46"/>
      <c r="V126" s="46"/>
      <c r="W126" s="60"/>
      <c r="X126" s="60"/>
      <c r="Y126" s="126"/>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row>
    <row r="127" spans="1:139" s="43" customFormat="1" ht="12" customHeight="1" x14ac:dyDescent="0.3">
      <c r="A127" s="146"/>
      <c r="B127" s="149"/>
      <c r="C127" s="47" t="str">
        <f>IF(B125="HYBRID",MOVIMENTOS!$P$8,"")</f>
        <v/>
      </c>
      <c r="D127" s="101"/>
      <c r="E127" s="91" t="s">
        <v>1175</v>
      </c>
      <c r="F127" s="32">
        <f>IF(F126=MOVIMENTOS!$A$35,MOVIMENTOS!$A$36,IF(F126=MOVIMENTOS!$B$35,MOVIMENTOS!$B$36,IF(F126=MOVIMENTOS!$C$35,MOVIMENTOS!$C$36,IF(F126=MOVIMENTOS!$D$35,MOVIMENTOS!$D$36,IF(F126=MOVIMENTOS!$F$35,MOVIMENTOS!$F$36,IF(F126=MOVIMENTOS!$G$35,MOVIMENTOS!$G$36,IF(F126=MOVIMENTOS!$H$35,MOVIMENTOS!$H$36,0)))))))</f>
        <v>0</v>
      </c>
      <c r="G127" s="57">
        <f t="shared" ref="G127" si="323">IF(OR(IFERROR(AB127,TRUE)=TRUE,IFERROR(AJ127,TRUE)=TRUE)=TRUE,0,IF(AB127=0,AJ127,AB127))</f>
        <v>0</v>
      </c>
      <c r="H127" s="57">
        <f t="shared" ref="H127" si="324">IF(OR(IFERROR(AC127,TRUE)=TRUE,IFERROR(AK127,TRUE)=TRUE)=TRUE,0,IF(AC127=0,AK127,AC127))</f>
        <v>0</v>
      </c>
      <c r="I127" s="57">
        <f t="shared" ref="I127" si="325">IF(OR(IFERROR(AD127,TRUE)=TRUE,IFERROR(AL127,TRUE)=TRUE)=TRUE,0,IF(AD127=0,AL127,AD127))</f>
        <v>0</v>
      </c>
      <c r="J127" s="57">
        <f t="shared" ref="J127" si="326">IF(OR(IFERROR(AE127,TRUE)=TRUE,IFERROR(AM127,TRUE)=TRUE)=TRUE,0,IF(AE127=0,AM127,AE127))</f>
        <v>0</v>
      </c>
      <c r="K127" s="57">
        <f t="shared" ref="K127" si="327">IF(OR(IFERROR(AF127,TRUE)=TRUE,IFERROR(AN127,TRUE)=TRUE)=TRUE,0,IF(AF127=0,AN127,AF127))</f>
        <v>0</v>
      </c>
      <c r="L127" s="57">
        <f t="shared" ref="L127" si="328">IF(OR(IFERROR(AG127,TRUE)=TRUE,IFERROR(AO127,TRUE)=TRUE)=TRUE,0,IF(AG127=0,AO127,AG127))</f>
        <v>0</v>
      </c>
      <c r="M127" s="57">
        <f t="shared" ref="M127" si="329">IF(OR(IFERROR(AH127,TRUE)=TRUE,IFERROR(AP127,TRUE)=TRUE)=TRUE,0,IF(AH127=0,AP127,AH127))</f>
        <v>0</v>
      </c>
      <c r="N127" s="57">
        <f t="shared" ref="N127" si="330">IF(OR(IFERROR(AI127,TRUE)=TRUE,IFERROR(AQ127,TRUE)=TRUE)=TRUE,0,IF(AI127=0,AQ127,AI127))</f>
        <v>0</v>
      </c>
      <c r="O127" s="33">
        <f t="shared" ref="O127" si="331">SUM(G127:N127)</f>
        <v>0</v>
      </c>
      <c r="P127" s="33" t="str">
        <f t="shared" ref="P127" si="332">C127</f>
        <v/>
      </c>
      <c r="Q127" s="33">
        <f>IF(Q126=MOVIMENTOS!$A$53,MOVIMENTOS!$A$54,IF(Q126=MOVIMENTOS!$B$53,MOVIMENTOS!$B$54,IF(Q126=MOVIMENTOS!$C$53,MOVIMENTOS!$C$54,IF(Q126=MOVIMENTOS!$D$53,MOVIMENTOS!$D$54,IF(Q126=MOVIMENTOS!$E$53,MOVIMENTOS!$E$54,IF(Q126=MOVIMENTOS!$F$53,MOVIMENTOS!$F$54,IF(Q126=MOVIMENTOS!$G$53,MOVIMENTOS!$G$54,IF(Q126=MOVIMENTOS!$H$53,MOVIMENTOS!$H$54,IF(Q126=MOVIMENTOS!$I$53,MOVIMENTOS!$I$54,IF(Q126=MOVIMENTOS!$J$53,MOVIMENTOS!$J$54,IF(Q126=MOVIMENTOS!$K$53,MOVIMENTOS!$K$54,IF(Q126=MOVIMENTOS!$L$53,MOVIMENTOS!$L$54,IF(Q126=MOVIMENTOS!$M$53,MOVIMENTOS!$M$54,0)))))))))))))</f>
        <v>0</v>
      </c>
      <c r="R127" s="33">
        <f>IF(R126=MOVIMENTOS!$A$53,MOVIMENTOS!$A$54,IF(R126=MOVIMENTOS!$B$53,MOVIMENTOS!$B$54,IF(R126=MOVIMENTOS!$C$53,MOVIMENTOS!$C$54,IF(R126=MOVIMENTOS!$D$53,MOVIMENTOS!$D$54,IF(R126=MOVIMENTOS!$E$53,MOVIMENTOS!$E$54,IF(R126=MOVIMENTOS!$F$53,MOVIMENTOS!$F$54,IF(R126=MOVIMENTOS!$G$53,MOVIMENTOS!$G$54,IF(R126=MOVIMENTOS!$H$53,MOVIMENTOS!$H$54,IF(R126=MOVIMENTOS!$I$53,MOVIMENTOS!$I$54,IF(R126=MOVIMENTOS!$J$53,MOVIMENTOS!$J$54,IF(R126=MOVIMENTOS!$K$53,MOVIMENTOS!$K$54,IF(R126=MOVIMENTOS!$L$53,MOVIMENTOS!$L$54,IF(R126=MOVIMENTOS!$M$53,MOVIMENTOS!$M$54,0)))))))))))))</f>
        <v>0</v>
      </c>
      <c r="S127" s="33">
        <f>IF(S126=MOVIMENTOS!$A$53,MOVIMENTOS!$A$54,IF(S126=MOVIMENTOS!$B$53,MOVIMENTOS!$B$54,IF(S126=MOVIMENTOS!$C$53,MOVIMENTOS!$C$54,IF(S126=MOVIMENTOS!$D$53,MOVIMENTOS!$D$54,IF(S126=MOVIMENTOS!$E$53,MOVIMENTOS!$E$54,IF(S126=MOVIMENTOS!$F$53,MOVIMENTOS!$F$54,IF(S126=MOVIMENTOS!$G$53,MOVIMENTOS!$G$54,IF(S126=MOVIMENTOS!$H$53,MOVIMENTOS!$H$54,IF(S126=MOVIMENTOS!$I$53,MOVIMENTOS!$I$54,IF(S126=MOVIMENTOS!$J$53,MOVIMENTOS!$J$54,IF(S126=MOVIMENTOS!$K$53,MOVIMENTOS!$K$54,IF(S126=MOVIMENTOS!$L$53,MOVIMENTOS!$L$54,IF(S126=MOVIMENTOS!$M$53,MOVIMENTOS!$M$54,0)))))))))))))</f>
        <v>0</v>
      </c>
      <c r="T127" s="33">
        <f>IF(T126=MOVIMENTOS!$A$53,MOVIMENTOS!$A$54,IF(T126=MOVIMENTOS!$B$53,MOVIMENTOS!$B$54,IF(T126=MOVIMENTOS!$C$53,MOVIMENTOS!$C$54,IF(T126=MOVIMENTOS!$D$53,MOVIMENTOS!$D$54,IF(T126=MOVIMENTOS!$E$53,MOVIMENTOS!$E$54,IF(T126=MOVIMENTOS!$F$53,MOVIMENTOS!$F$54,IF(T126=MOVIMENTOS!$G$53,MOVIMENTOS!$G$54,IF(T126=MOVIMENTOS!$H$53,MOVIMENTOS!$H$54,IF(T126=MOVIMENTOS!$I$53,MOVIMENTOS!$I$54,IF(T126=MOVIMENTOS!$J$53,MOVIMENTOS!$J$54,IF(T126=MOVIMENTOS!$K$53,MOVIMENTOS!$K$54,IF(T126=MOVIMENTOS!$L$53,MOVIMENTOS!$L$54,IF(T126=MOVIMENTOS!$M$53,MOVIMENTOS!$M$54,0)))))))))))))</f>
        <v>0</v>
      </c>
      <c r="U127" s="33">
        <f>IF(U126=MOVIMENTOS!$A$53,MOVIMENTOS!$A$54,IF(U126=MOVIMENTOS!$B$53,MOVIMENTOS!$B$54,IF(U126=MOVIMENTOS!$C$53,MOVIMENTOS!$C$54,IF(U126=MOVIMENTOS!$D$53,MOVIMENTOS!$D$54,IF(U126=MOVIMENTOS!$E$53,MOVIMENTOS!$E$54,IF(U126=MOVIMENTOS!$F$53,MOVIMENTOS!$F$54,IF(U126=MOVIMENTOS!$G$53,MOVIMENTOS!$G$54,IF(U126=MOVIMENTOS!$H$53,MOVIMENTOS!$H$54,IF(U126=MOVIMENTOS!$I$53,MOVIMENTOS!$I$54,IF(U126=MOVIMENTOS!$J$53,MOVIMENTOS!$J$54,IF(U126=MOVIMENTOS!$K$53,MOVIMENTOS!$K$54,IF(U126=MOVIMENTOS!$L$53,MOVIMENTOS!$L$54,IF(U126=MOVIMENTOS!$M$53,MOVIMENTOS!$M$54,0)))))))))))))</f>
        <v>0</v>
      </c>
      <c r="V127" s="33">
        <f>IF(V126=MOVIMENTOS!$A$53,MOVIMENTOS!$A$54,IF(V126=MOVIMENTOS!$B$53,MOVIMENTOS!$B$54,IF(V126=MOVIMENTOS!$C$53,MOVIMENTOS!$C$54,IF(V126=MOVIMENTOS!$D$53,MOVIMENTOS!$D$54,IF(V126=MOVIMENTOS!$E$53,MOVIMENTOS!$E$54,IF(V126=MOVIMENTOS!$F$53,MOVIMENTOS!$F$54,IF(V126=MOVIMENTOS!$G$53,MOVIMENTOS!$G$54,IF(V126=MOVIMENTOS!$H$53,MOVIMENTOS!$H$54,IF(V126=MOVIMENTOS!$I$53,MOVIMENTOS!$I$54,IF(V126=MOVIMENTOS!$J$53,MOVIMENTOS!$J$54,IF(V126=MOVIMENTOS!$K$53,MOVIMENTOS!$K$54,IF(V126=MOVIMENTOS!$L$53,MOVIMENTOS!$L$54,IF(V126=MOVIMENTOS!$M$53,MOVIMENTOS!$M$54,0)))))))))))))</f>
        <v>0</v>
      </c>
      <c r="W127" s="89">
        <f>IF(W126=MOVIMENTOS!$A$53,MOVIMENTOS!$A$54,IF(W126=MOVIMENTOS!$B$53,MOVIMENTOS!$B$54,IF(W126=MOVIMENTOS!$C$53,MOVIMENTOS!$C$54,IF(W126=MOVIMENTOS!$D$53,MOVIMENTOS!$D$54,IF(W126=MOVIMENTOS!$E$53,MOVIMENTOS!$E$54,IF(W126=MOVIMENTOS!$F$53,MOVIMENTOS!$F$54,IF(W126=MOVIMENTOS!$G$53,MOVIMENTOS!$G$54,IF(W126=MOVIMENTOS!$H$53,MOVIMENTOS!$H$54,IF(W126=MOVIMENTOS!$I$53,MOVIMENTOS!$I$54,IF(W126=MOVIMENTOS!$J$53,MOVIMENTOS!$J$54,IF(W126=MOVIMENTOS!$K$53,MOVIMENTOS!$K$54,IF(W126=MOVIMENTOS!$L$53,MOVIMENTOS!$L$54,IF(W126=MOVIMENTOS!$M$53,MOVIMENTOS!$M$54,0)))))))))))))</f>
        <v>0</v>
      </c>
      <c r="X127" s="70">
        <f t="shared" ref="X127:X128" si="333">O127+W127+SUM(F130:V130)</f>
        <v>0</v>
      </c>
      <c r="Y127" s="126"/>
      <c r="Z127" s="68"/>
      <c r="AA127" s="60"/>
      <c r="AB127" s="61">
        <f>IF(B125="HYBRID",HLOOKUP(G126,MOVIMENTOS!$A$38:$AQ$39,2,0),0)</f>
        <v>0</v>
      </c>
      <c r="AC127" s="61">
        <f>IF(B125="HYBRID",HLOOKUP(H126,MOVIMENTOS!$A$38:$AQ$39,2,0),0)</f>
        <v>0</v>
      </c>
      <c r="AD127" s="61">
        <f>IF(B125="HYBRID",HLOOKUP(I126,MOVIMENTOS!$A$38:$AQ$39,2,0),0)</f>
        <v>0</v>
      </c>
      <c r="AE127" s="61">
        <f>IF(B125="HYBRID",HLOOKUP(J126,MOVIMENTOS!$A$38:$AQ$39,2,0),0)</f>
        <v>0</v>
      </c>
      <c r="AF127" s="61">
        <f>IF(B125="HYBRID",HLOOKUP(K126,MOVIMENTOS!$A$38:$AQ$39,2,0),0)</f>
        <v>0</v>
      </c>
      <c r="AG127" s="61">
        <f>IF(B125="HYBRID",HLOOKUP(L126,MOVIMENTOS!$A$38:$AQ$39,2,0),0)</f>
        <v>0</v>
      </c>
      <c r="AH127" s="61">
        <f>IF(B125="HYBRID",HLOOKUP(M126,MOVIMENTOS!$A$38:$AQ$39,2,0),0)</f>
        <v>0</v>
      </c>
      <c r="AI127" s="61">
        <f>IF(B125="HYBRID",HLOOKUP(N126,MOVIMENTOS!$A$38:$AQ$39,2,0),0)</f>
        <v>0</v>
      </c>
      <c r="AJ127" s="62">
        <f>IF(B125="TRE",HLOOKUP(G126,MOVIMENTOS!$A$57:$K$60,VLOOKUP($C$4,MOVIMENTOS!$A$63:$B$65,2,0),TRUE),0)</f>
        <v>0</v>
      </c>
      <c r="AK127" s="62">
        <f>IF(B125="TRE",HLOOKUP(H126,MOVIMENTOS!$A$57:$K$60,VLOOKUP($C$4,MOVIMENTOS!$A$63:$B$65,2,0),TRUE),0)</f>
        <v>0</v>
      </c>
      <c r="AL127" s="62">
        <f>IF(B125="TRE",HLOOKUP(I126,MOVIMENTOS!$A$57:$K$60,VLOOKUP($C$4,MOVIMENTOS!$A$63:$B$65,2,0),TRUE),0)</f>
        <v>0</v>
      </c>
      <c r="AM127" s="62">
        <f>IF(B125="TRE",HLOOKUP(J126,MOVIMENTOS!$A$57:$K$60,VLOOKUP($C$4,MOVIMENTOS!$A$63:$B$65,2,0),TRUE),0)</f>
        <v>0</v>
      </c>
      <c r="AN127" s="62">
        <f>IF(B125="TRE",HLOOKUP(M126,MOVIMENTOS!$A$57:$K$60,VLOOKUP($C$4,MOVIMENTOS!$A$63:$B$65,2,0),TRUE),0)</f>
        <v>0</v>
      </c>
      <c r="AO127" s="62">
        <f>IF(B125="TRE",HLOOKUP(N126,MOVIMENTOS!$A$57:$K$60,VLOOKUP($C$4,MOVIMENTOS!$A$63:$B$65,2,0),TRUE),0)</f>
        <v>0</v>
      </c>
      <c r="AP127" s="62">
        <f>IF(C125="TRE",HLOOKUP(P126,MOVIMENTOS!$A$57:$K$60,VLOOKUP($C$4,MOVIMENTOS!$A$63:$B$65,2,0),TRUE),0)</f>
        <v>0</v>
      </c>
      <c r="AQ127" s="62">
        <f>IF(D125="TRE",HLOOKUP(Q126,MOVIMENTOS!$A$57:$K$60,VLOOKUP($C$4,MOVIMENTOS!$A$63:$B$65,2,0),TRUE),0)</f>
        <v>0</v>
      </c>
      <c r="AR127" s="71" t="s">
        <v>1622</v>
      </c>
      <c r="AS127" s="60"/>
      <c r="AT127" s="60"/>
      <c r="AU127" s="60"/>
      <c r="AV127" s="60"/>
      <c r="AW127" s="60"/>
      <c r="AX127" s="60"/>
      <c r="AY127" s="60"/>
      <c r="AZ127" s="60"/>
      <c r="BA127" s="60"/>
      <c r="BB127" s="60"/>
      <c r="BC127" s="60"/>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row>
    <row r="128" spans="1:139" s="43" customFormat="1" ht="12" customHeight="1" x14ac:dyDescent="0.25">
      <c r="A128" s="146"/>
      <c r="B128" s="149"/>
      <c r="C128" s="42" t="str">
        <f t="shared" ref="C128" si="334">IF($C$4="Dueto","Faturização",IF($C$4="Dueto Misto","Faturização",IF($C$4="Equipa","Faturização",IF($C$4="Combinado","Faturização",""))))</f>
        <v/>
      </c>
      <c r="D128" s="101"/>
      <c r="E128" s="92" t="str">
        <f t="shared" ref="E128" si="335">IF(AND(C128="Faturização",B125="Hybrid"),"Faturização","")</f>
        <v/>
      </c>
      <c r="F128" s="73"/>
      <c r="G128" s="74"/>
      <c r="H128" s="75"/>
      <c r="I128" s="75"/>
      <c r="J128" s="75"/>
      <c r="K128" s="75"/>
      <c r="L128" s="75"/>
      <c r="M128" s="75"/>
      <c r="N128" s="76"/>
      <c r="O128" s="60">
        <f t="shared" ref="O128" si="336">(G127*G128)+(H127*H128)+(I127*I128)+(J127*J128)+(K127*K128)+(L127*L128)+(M127*M128)+(N127*N128)</f>
        <v>0</v>
      </c>
      <c r="P128" s="60"/>
      <c r="Q128" s="42"/>
      <c r="R128" s="42"/>
      <c r="S128" s="42"/>
      <c r="T128" s="42"/>
      <c r="U128" s="42"/>
      <c r="V128" s="42"/>
      <c r="W128" s="69">
        <f t="shared" ref="W128" si="337">(Q127*Q128)+(R127*R128)+(S127*S128)+(T127*T128)+(U127*U128)+(V127*V128)</f>
        <v>0</v>
      </c>
      <c r="X128" s="69">
        <f t="shared" si="333"/>
        <v>0</v>
      </c>
      <c r="Y128" s="126"/>
      <c r="Z128" s="60"/>
      <c r="AA128" s="60"/>
      <c r="AB128" s="61"/>
      <c r="AC128" s="61"/>
      <c r="AD128" s="61"/>
      <c r="AE128" s="61"/>
      <c r="AF128" s="61"/>
      <c r="AG128" s="61"/>
      <c r="AH128" s="61"/>
      <c r="AI128" s="61"/>
      <c r="AJ128" s="62"/>
      <c r="AK128" s="62"/>
      <c r="AL128" s="62"/>
      <c r="AM128" s="62"/>
      <c r="AN128" s="62"/>
      <c r="AO128" s="62"/>
      <c r="AP128" s="62"/>
      <c r="AQ128" s="62"/>
      <c r="AR128" s="69" t="s">
        <v>1623</v>
      </c>
      <c r="AS128" s="60"/>
      <c r="AT128" s="60"/>
      <c r="AU128" s="60"/>
      <c r="AV128" s="60"/>
      <c r="AW128" s="60"/>
      <c r="AX128" s="60"/>
      <c r="AY128" s="60"/>
      <c r="AZ128" s="60"/>
      <c r="BA128" s="60"/>
      <c r="BB128" s="60"/>
      <c r="BC128" s="60"/>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row>
    <row r="129" spans="1:139" s="43" customFormat="1" ht="12" customHeight="1" x14ac:dyDescent="0.25">
      <c r="A129" s="146"/>
      <c r="B129" s="149"/>
      <c r="C129" s="85" t="str">
        <f t="shared" ref="C129" si="338">IF(AND($B125="ACROB",$C$4="EQUIPA"),"ACROB_B",IF(AND($B125="ACROB",$C$4="combinado"),"ACROB_B",""))</f>
        <v/>
      </c>
      <c r="D129" s="101"/>
      <c r="E129" s="53" t="s">
        <v>68</v>
      </c>
      <c r="F129" s="84" t="str">
        <f t="shared" ref="F129" si="339">IF(C130="ACROB_C","ACRO-PAIR","")</f>
        <v/>
      </c>
      <c r="G129" s="78"/>
      <c r="H129" s="48"/>
      <c r="I129" s="48"/>
      <c r="J129" s="48"/>
      <c r="K129" s="48"/>
      <c r="L129" s="48"/>
      <c r="M129" s="48"/>
      <c r="N129" s="79"/>
      <c r="O129" s="48"/>
      <c r="P129" s="48"/>
      <c r="Q129" s="80"/>
      <c r="R129" s="80"/>
      <c r="S129" s="80"/>
      <c r="T129" s="80"/>
      <c r="U129" s="80"/>
      <c r="V129" s="77"/>
      <c r="W129" s="48"/>
      <c r="X129" s="48"/>
      <c r="Y129" s="126"/>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row>
    <row r="130" spans="1:139" s="43" customFormat="1" ht="12" customHeight="1" thickBot="1" x14ac:dyDescent="0.3">
      <c r="A130" s="147"/>
      <c r="B130" s="150"/>
      <c r="C130" s="86" t="str">
        <f t="shared" ref="C130" si="340">IF(AND(B125="ACROB",$C$5="DUETO"),"ACROB_C","")</f>
        <v/>
      </c>
      <c r="D130" s="102"/>
      <c r="E130" s="54" t="s">
        <v>1175</v>
      </c>
      <c r="F130" s="81"/>
      <c r="G130" s="82"/>
      <c r="H130" s="49"/>
      <c r="I130" s="49"/>
      <c r="J130" s="49"/>
      <c r="K130" s="49"/>
      <c r="L130" s="49"/>
      <c r="M130" s="49"/>
      <c r="N130" s="83"/>
      <c r="O130" s="48"/>
      <c r="P130" s="48"/>
      <c r="Q130" s="49"/>
      <c r="R130" s="49"/>
      <c r="S130" s="49"/>
      <c r="T130" s="49"/>
      <c r="U130" s="49"/>
      <c r="V130" s="83"/>
      <c r="W130" s="49"/>
      <c r="X130" s="49"/>
      <c r="Y130" s="127"/>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row>
    <row r="131" spans="1:139" s="43" customFormat="1" ht="12" customHeight="1" x14ac:dyDescent="0.25">
      <c r="A131" s="145"/>
      <c r="B131" s="148"/>
      <c r="C131" s="143" t="str">
        <f>IF(B131="HYBRID",MOVIMENTOS!$A$8,IF(B131="ACROB",MOVIMENTOS!$E$8,""))</f>
        <v/>
      </c>
      <c r="D131" s="100"/>
      <c r="E131" s="93" t="s">
        <v>1636</v>
      </c>
      <c r="F131" s="95" t="str">
        <f t="shared" ref="F131" si="341">IF(B131="HYBRID",0.5,IF(B131="TRE",0,""))</f>
        <v/>
      </c>
      <c r="G131" s="38"/>
      <c r="H131" s="40"/>
      <c r="I131" s="40"/>
      <c r="J131" s="40"/>
      <c r="K131" s="40"/>
      <c r="L131" s="40"/>
      <c r="M131" s="40"/>
      <c r="N131" s="39"/>
      <c r="O131" s="67"/>
      <c r="P131" s="107" t="str">
        <f>IF(B131="HYBRID",MOVIMENTOS!$G$8,"")</f>
        <v/>
      </c>
      <c r="Q131" s="41"/>
      <c r="R131" s="40"/>
      <c r="S131" s="40"/>
      <c r="T131" s="40"/>
      <c r="U131" s="40"/>
      <c r="V131" s="39"/>
      <c r="W131" s="67"/>
      <c r="X131" s="67"/>
      <c r="Y131" s="125">
        <f t="shared" ref="Y131" si="342">IF(E134="Faturização",X134,IF(E134="",X133,0))</f>
        <v>0</v>
      </c>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row>
    <row r="132" spans="1:139" s="43" customFormat="1" ht="12" customHeight="1" x14ac:dyDescent="0.25">
      <c r="A132" s="146"/>
      <c r="B132" s="149"/>
      <c r="C132" s="144"/>
      <c r="D132" s="101"/>
      <c r="E132" s="94"/>
      <c r="F132" s="96"/>
      <c r="G132" s="44"/>
      <c r="H132" s="46"/>
      <c r="I132" s="46"/>
      <c r="J132" s="46"/>
      <c r="K132" s="46"/>
      <c r="L132" s="46"/>
      <c r="M132" s="46"/>
      <c r="N132" s="45"/>
      <c r="O132" s="33"/>
      <c r="P132" s="108"/>
      <c r="Q132" s="46"/>
      <c r="R132" s="46"/>
      <c r="S132" s="46"/>
      <c r="T132" s="46"/>
      <c r="U132" s="46"/>
      <c r="V132" s="46"/>
      <c r="W132" s="60"/>
      <c r="X132" s="60"/>
      <c r="Y132" s="126"/>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row>
    <row r="133" spans="1:139" s="43" customFormat="1" ht="12" customHeight="1" x14ac:dyDescent="0.3">
      <c r="A133" s="146"/>
      <c r="B133" s="149"/>
      <c r="C133" s="47" t="str">
        <f>IF(B131="HYBRID",MOVIMENTOS!$P$8,"")</f>
        <v/>
      </c>
      <c r="D133" s="101"/>
      <c r="E133" s="91" t="s">
        <v>1175</v>
      </c>
      <c r="F133" s="32">
        <f>IF(F132=MOVIMENTOS!$A$35,MOVIMENTOS!$A$36,IF(F132=MOVIMENTOS!$B$35,MOVIMENTOS!$B$36,IF(F132=MOVIMENTOS!$C$35,MOVIMENTOS!$C$36,IF(F132=MOVIMENTOS!$D$35,MOVIMENTOS!$D$36,IF(F132=MOVIMENTOS!$F$35,MOVIMENTOS!$F$36,IF(F132=MOVIMENTOS!$G$35,MOVIMENTOS!$G$36,IF(F132=MOVIMENTOS!$H$35,MOVIMENTOS!$H$36,0)))))))</f>
        <v>0</v>
      </c>
      <c r="G133" s="57">
        <f t="shared" ref="G133" si="343">IF(OR(IFERROR(AB133,TRUE)=TRUE,IFERROR(AJ133,TRUE)=TRUE)=TRUE,0,IF(AB133=0,AJ133,AB133))</f>
        <v>0</v>
      </c>
      <c r="H133" s="57">
        <f t="shared" ref="H133" si="344">IF(OR(IFERROR(AC133,TRUE)=TRUE,IFERROR(AK133,TRUE)=TRUE)=TRUE,0,IF(AC133=0,AK133,AC133))</f>
        <v>0</v>
      </c>
      <c r="I133" s="57">
        <f t="shared" ref="I133" si="345">IF(OR(IFERROR(AD133,TRUE)=TRUE,IFERROR(AL133,TRUE)=TRUE)=TRUE,0,IF(AD133=0,AL133,AD133))</f>
        <v>0</v>
      </c>
      <c r="J133" s="57">
        <f t="shared" ref="J133" si="346">IF(OR(IFERROR(AE133,TRUE)=TRUE,IFERROR(AM133,TRUE)=TRUE)=TRUE,0,IF(AE133=0,AM133,AE133))</f>
        <v>0</v>
      </c>
      <c r="K133" s="57">
        <f t="shared" ref="K133" si="347">IF(OR(IFERROR(AF133,TRUE)=TRUE,IFERROR(AN133,TRUE)=TRUE)=TRUE,0,IF(AF133=0,AN133,AF133))</f>
        <v>0</v>
      </c>
      <c r="L133" s="57">
        <f t="shared" ref="L133" si="348">IF(OR(IFERROR(AG133,TRUE)=TRUE,IFERROR(AO133,TRUE)=TRUE)=TRUE,0,IF(AG133=0,AO133,AG133))</f>
        <v>0</v>
      </c>
      <c r="M133" s="57">
        <f t="shared" ref="M133" si="349">IF(OR(IFERROR(AH133,TRUE)=TRUE,IFERROR(AP133,TRUE)=TRUE)=TRUE,0,IF(AH133=0,AP133,AH133))</f>
        <v>0</v>
      </c>
      <c r="N133" s="57">
        <f t="shared" ref="N133" si="350">IF(OR(IFERROR(AI133,TRUE)=TRUE,IFERROR(AQ133,TRUE)=TRUE)=TRUE,0,IF(AI133=0,AQ133,AI133))</f>
        <v>0</v>
      </c>
      <c r="O133" s="33">
        <f t="shared" ref="O133" si="351">SUM(G133:N133)</f>
        <v>0</v>
      </c>
      <c r="P133" s="33" t="str">
        <f t="shared" ref="P133" si="352">C133</f>
        <v/>
      </c>
      <c r="Q133" s="33">
        <f>IF(Q132=MOVIMENTOS!$A$53,MOVIMENTOS!$A$54,IF(Q132=MOVIMENTOS!$B$53,MOVIMENTOS!$B$54,IF(Q132=MOVIMENTOS!$C$53,MOVIMENTOS!$C$54,IF(Q132=MOVIMENTOS!$D$53,MOVIMENTOS!$D$54,IF(Q132=MOVIMENTOS!$E$53,MOVIMENTOS!$E$54,IF(Q132=MOVIMENTOS!$F$53,MOVIMENTOS!$F$54,IF(Q132=MOVIMENTOS!$G$53,MOVIMENTOS!$G$54,IF(Q132=MOVIMENTOS!$H$53,MOVIMENTOS!$H$54,IF(Q132=MOVIMENTOS!$I$53,MOVIMENTOS!$I$54,IF(Q132=MOVIMENTOS!$J$53,MOVIMENTOS!$J$54,IF(Q132=MOVIMENTOS!$K$53,MOVIMENTOS!$K$54,IF(Q132=MOVIMENTOS!$L$53,MOVIMENTOS!$L$54,IF(Q132=MOVIMENTOS!$M$53,MOVIMENTOS!$M$54,0)))))))))))))</f>
        <v>0</v>
      </c>
      <c r="R133" s="33">
        <f>IF(R132=MOVIMENTOS!$A$53,MOVIMENTOS!$A$54,IF(R132=MOVIMENTOS!$B$53,MOVIMENTOS!$B$54,IF(R132=MOVIMENTOS!$C$53,MOVIMENTOS!$C$54,IF(R132=MOVIMENTOS!$D$53,MOVIMENTOS!$D$54,IF(R132=MOVIMENTOS!$E$53,MOVIMENTOS!$E$54,IF(R132=MOVIMENTOS!$F$53,MOVIMENTOS!$F$54,IF(R132=MOVIMENTOS!$G$53,MOVIMENTOS!$G$54,IF(R132=MOVIMENTOS!$H$53,MOVIMENTOS!$H$54,IF(R132=MOVIMENTOS!$I$53,MOVIMENTOS!$I$54,IF(R132=MOVIMENTOS!$J$53,MOVIMENTOS!$J$54,IF(R132=MOVIMENTOS!$K$53,MOVIMENTOS!$K$54,IF(R132=MOVIMENTOS!$L$53,MOVIMENTOS!$L$54,IF(R132=MOVIMENTOS!$M$53,MOVIMENTOS!$M$54,0)))))))))))))</f>
        <v>0</v>
      </c>
      <c r="S133" s="33">
        <f>IF(S132=MOVIMENTOS!$A$53,MOVIMENTOS!$A$54,IF(S132=MOVIMENTOS!$B$53,MOVIMENTOS!$B$54,IF(S132=MOVIMENTOS!$C$53,MOVIMENTOS!$C$54,IF(S132=MOVIMENTOS!$D$53,MOVIMENTOS!$D$54,IF(S132=MOVIMENTOS!$E$53,MOVIMENTOS!$E$54,IF(S132=MOVIMENTOS!$F$53,MOVIMENTOS!$F$54,IF(S132=MOVIMENTOS!$G$53,MOVIMENTOS!$G$54,IF(S132=MOVIMENTOS!$H$53,MOVIMENTOS!$H$54,IF(S132=MOVIMENTOS!$I$53,MOVIMENTOS!$I$54,IF(S132=MOVIMENTOS!$J$53,MOVIMENTOS!$J$54,IF(S132=MOVIMENTOS!$K$53,MOVIMENTOS!$K$54,IF(S132=MOVIMENTOS!$L$53,MOVIMENTOS!$L$54,IF(S132=MOVIMENTOS!$M$53,MOVIMENTOS!$M$54,0)))))))))))))</f>
        <v>0</v>
      </c>
      <c r="T133" s="33">
        <f>IF(T132=MOVIMENTOS!$A$53,MOVIMENTOS!$A$54,IF(T132=MOVIMENTOS!$B$53,MOVIMENTOS!$B$54,IF(T132=MOVIMENTOS!$C$53,MOVIMENTOS!$C$54,IF(T132=MOVIMENTOS!$D$53,MOVIMENTOS!$D$54,IF(T132=MOVIMENTOS!$E$53,MOVIMENTOS!$E$54,IF(T132=MOVIMENTOS!$F$53,MOVIMENTOS!$F$54,IF(T132=MOVIMENTOS!$G$53,MOVIMENTOS!$G$54,IF(T132=MOVIMENTOS!$H$53,MOVIMENTOS!$H$54,IF(T132=MOVIMENTOS!$I$53,MOVIMENTOS!$I$54,IF(T132=MOVIMENTOS!$J$53,MOVIMENTOS!$J$54,IF(T132=MOVIMENTOS!$K$53,MOVIMENTOS!$K$54,IF(T132=MOVIMENTOS!$L$53,MOVIMENTOS!$L$54,IF(T132=MOVIMENTOS!$M$53,MOVIMENTOS!$M$54,0)))))))))))))</f>
        <v>0</v>
      </c>
      <c r="U133" s="33">
        <f>IF(U132=MOVIMENTOS!$A$53,MOVIMENTOS!$A$54,IF(U132=MOVIMENTOS!$B$53,MOVIMENTOS!$B$54,IF(U132=MOVIMENTOS!$C$53,MOVIMENTOS!$C$54,IF(U132=MOVIMENTOS!$D$53,MOVIMENTOS!$D$54,IF(U132=MOVIMENTOS!$E$53,MOVIMENTOS!$E$54,IF(U132=MOVIMENTOS!$F$53,MOVIMENTOS!$F$54,IF(U132=MOVIMENTOS!$G$53,MOVIMENTOS!$G$54,IF(U132=MOVIMENTOS!$H$53,MOVIMENTOS!$H$54,IF(U132=MOVIMENTOS!$I$53,MOVIMENTOS!$I$54,IF(U132=MOVIMENTOS!$J$53,MOVIMENTOS!$J$54,IF(U132=MOVIMENTOS!$K$53,MOVIMENTOS!$K$54,IF(U132=MOVIMENTOS!$L$53,MOVIMENTOS!$L$54,IF(U132=MOVIMENTOS!$M$53,MOVIMENTOS!$M$54,0)))))))))))))</f>
        <v>0</v>
      </c>
      <c r="V133" s="33">
        <f>IF(V132=MOVIMENTOS!$A$53,MOVIMENTOS!$A$54,IF(V132=MOVIMENTOS!$B$53,MOVIMENTOS!$B$54,IF(V132=MOVIMENTOS!$C$53,MOVIMENTOS!$C$54,IF(V132=MOVIMENTOS!$D$53,MOVIMENTOS!$D$54,IF(V132=MOVIMENTOS!$E$53,MOVIMENTOS!$E$54,IF(V132=MOVIMENTOS!$F$53,MOVIMENTOS!$F$54,IF(V132=MOVIMENTOS!$G$53,MOVIMENTOS!$G$54,IF(V132=MOVIMENTOS!$H$53,MOVIMENTOS!$H$54,IF(V132=MOVIMENTOS!$I$53,MOVIMENTOS!$I$54,IF(V132=MOVIMENTOS!$J$53,MOVIMENTOS!$J$54,IF(V132=MOVIMENTOS!$K$53,MOVIMENTOS!$K$54,IF(V132=MOVIMENTOS!$L$53,MOVIMENTOS!$L$54,IF(V132=MOVIMENTOS!$M$53,MOVIMENTOS!$M$54,0)))))))))))))</f>
        <v>0</v>
      </c>
      <c r="W133" s="89">
        <f>IF(W132=MOVIMENTOS!$A$53,MOVIMENTOS!$A$54,IF(W132=MOVIMENTOS!$B$53,MOVIMENTOS!$B$54,IF(W132=MOVIMENTOS!$C$53,MOVIMENTOS!$C$54,IF(W132=MOVIMENTOS!$D$53,MOVIMENTOS!$D$54,IF(W132=MOVIMENTOS!$E$53,MOVIMENTOS!$E$54,IF(W132=MOVIMENTOS!$F$53,MOVIMENTOS!$F$54,IF(W132=MOVIMENTOS!$G$53,MOVIMENTOS!$G$54,IF(W132=MOVIMENTOS!$H$53,MOVIMENTOS!$H$54,IF(W132=MOVIMENTOS!$I$53,MOVIMENTOS!$I$54,IF(W132=MOVIMENTOS!$J$53,MOVIMENTOS!$J$54,IF(W132=MOVIMENTOS!$K$53,MOVIMENTOS!$K$54,IF(W132=MOVIMENTOS!$L$53,MOVIMENTOS!$L$54,IF(W132=MOVIMENTOS!$M$53,MOVIMENTOS!$M$54,0)))))))))))))</f>
        <v>0</v>
      </c>
      <c r="X133" s="70">
        <f t="shared" ref="X133:X134" si="353">O133+W133+SUM(F136:V136)</f>
        <v>0</v>
      </c>
      <c r="Y133" s="126"/>
      <c r="Z133" s="68"/>
      <c r="AA133" s="60"/>
      <c r="AB133" s="61">
        <f>IF(B131="HYBRID",HLOOKUP(G132,MOVIMENTOS!$A$38:$AQ$39,2,0),0)</f>
        <v>0</v>
      </c>
      <c r="AC133" s="61">
        <f>IF(B131="HYBRID",HLOOKUP(H132,MOVIMENTOS!$A$38:$AQ$39,2,0),0)</f>
        <v>0</v>
      </c>
      <c r="AD133" s="61">
        <f>IF(B131="HYBRID",HLOOKUP(I132,MOVIMENTOS!$A$38:$AQ$39,2,0),0)</f>
        <v>0</v>
      </c>
      <c r="AE133" s="61">
        <f>IF(B131="HYBRID",HLOOKUP(J132,MOVIMENTOS!$A$38:$AQ$39,2,0),0)</f>
        <v>0</v>
      </c>
      <c r="AF133" s="61">
        <f>IF(B131="HYBRID",HLOOKUP(K132,MOVIMENTOS!$A$38:$AQ$39,2,0),0)</f>
        <v>0</v>
      </c>
      <c r="AG133" s="61">
        <f>IF(B131="HYBRID",HLOOKUP(L132,MOVIMENTOS!$A$38:$AQ$39,2,0),0)</f>
        <v>0</v>
      </c>
      <c r="AH133" s="61">
        <f>IF(B131="HYBRID",HLOOKUP(M132,MOVIMENTOS!$A$38:$AQ$39,2,0),0)</f>
        <v>0</v>
      </c>
      <c r="AI133" s="61">
        <f>IF(B131="HYBRID",HLOOKUP(N132,MOVIMENTOS!$A$38:$AQ$39,2,0),0)</f>
        <v>0</v>
      </c>
      <c r="AJ133" s="62">
        <f>IF(B131="TRE",HLOOKUP(G132,MOVIMENTOS!$A$57:$K$60,VLOOKUP($C$4,MOVIMENTOS!$A$63:$B$65,2,0),TRUE),0)</f>
        <v>0</v>
      </c>
      <c r="AK133" s="62">
        <f>IF(B131="TRE",HLOOKUP(H132,MOVIMENTOS!$A$57:$K$60,VLOOKUP($C$4,MOVIMENTOS!$A$63:$B$65,2,0),TRUE),0)</f>
        <v>0</v>
      </c>
      <c r="AL133" s="62">
        <f>IF(B131="TRE",HLOOKUP(I132,MOVIMENTOS!$A$57:$K$60,VLOOKUP($C$4,MOVIMENTOS!$A$63:$B$65,2,0),TRUE),0)</f>
        <v>0</v>
      </c>
      <c r="AM133" s="62">
        <f>IF(B131="TRE",HLOOKUP(J132,MOVIMENTOS!$A$57:$K$60,VLOOKUP($C$4,MOVIMENTOS!$A$63:$B$65,2,0),TRUE),0)</f>
        <v>0</v>
      </c>
      <c r="AN133" s="62">
        <f>IF(B131="TRE",HLOOKUP(M132,MOVIMENTOS!$A$57:$K$60,VLOOKUP($C$4,MOVIMENTOS!$A$63:$B$65,2,0),TRUE),0)</f>
        <v>0</v>
      </c>
      <c r="AO133" s="62">
        <f>IF(B131="TRE",HLOOKUP(N132,MOVIMENTOS!$A$57:$K$60,VLOOKUP($C$4,MOVIMENTOS!$A$63:$B$65,2,0),TRUE),0)</f>
        <v>0</v>
      </c>
      <c r="AP133" s="62">
        <f>IF(C131="TRE",HLOOKUP(P132,MOVIMENTOS!$A$57:$K$60,VLOOKUP($C$4,MOVIMENTOS!$A$63:$B$65,2,0),TRUE),0)</f>
        <v>0</v>
      </c>
      <c r="AQ133" s="62">
        <f>IF(D131="TRE",HLOOKUP(Q132,MOVIMENTOS!$A$57:$K$60,VLOOKUP($C$4,MOVIMENTOS!$A$63:$B$65,2,0),TRUE),0)</f>
        <v>0</v>
      </c>
      <c r="AR133" s="71" t="s">
        <v>1622</v>
      </c>
      <c r="AS133" s="60"/>
      <c r="AT133" s="60"/>
      <c r="AU133" s="60"/>
      <c r="AV133" s="60"/>
      <c r="AW133" s="60"/>
      <c r="AX133" s="60"/>
      <c r="AY133" s="60"/>
      <c r="AZ133" s="60"/>
      <c r="BA133" s="60"/>
      <c r="BB133" s="60"/>
      <c r="BC133" s="60"/>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row>
    <row r="134" spans="1:139" s="43" customFormat="1" ht="12" customHeight="1" x14ac:dyDescent="0.25">
      <c r="A134" s="146"/>
      <c r="B134" s="149"/>
      <c r="C134" s="42" t="str">
        <f t="shared" ref="C134" si="354">IF($C$4="Dueto","Faturização",IF($C$4="Dueto Misto","Faturização",IF($C$4="Equipa","Faturização",IF($C$4="Combinado","Faturização",""))))</f>
        <v/>
      </c>
      <c r="D134" s="101"/>
      <c r="E134" s="92" t="str">
        <f t="shared" ref="E134" si="355">IF(AND(C134="Faturização",B131="Hybrid"),"Faturização","")</f>
        <v/>
      </c>
      <c r="F134" s="73"/>
      <c r="G134" s="74"/>
      <c r="H134" s="75"/>
      <c r="I134" s="75"/>
      <c r="J134" s="75"/>
      <c r="K134" s="75"/>
      <c r="L134" s="75"/>
      <c r="M134" s="75"/>
      <c r="N134" s="76"/>
      <c r="O134" s="60">
        <f t="shared" ref="O134" si="356">(G133*G134)+(H133*H134)+(I133*I134)+(J133*J134)+(K133*K134)+(L133*L134)+(M133*M134)+(N133*N134)</f>
        <v>0</v>
      </c>
      <c r="P134" s="60"/>
      <c r="Q134" s="42"/>
      <c r="R134" s="42"/>
      <c r="S134" s="42"/>
      <c r="T134" s="42"/>
      <c r="U134" s="42"/>
      <c r="V134" s="42"/>
      <c r="W134" s="69">
        <f t="shared" ref="W134" si="357">(Q133*Q134)+(R133*R134)+(S133*S134)+(T133*T134)+(U133*U134)+(V133*V134)</f>
        <v>0</v>
      </c>
      <c r="X134" s="69">
        <f t="shared" si="353"/>
        <v>0</v>
      </c>
      <c r="Y134" s="126"/>
      <c r="Z134" s="60"/>
      <c r="AA134" s="60"/>
      <c r="AB134" s="61"/>
      <c r="AC134" s="61"/>
      <c r="AD134" s="61"/>
      <c r="AE134" s="61"/>
      <c r="AF134" s="61"/>
      <c r="AG134" s="61"/>
      <c r="AH134" s="61"/>
      <c r="AI134" s="61"/>
      <c r="AJ134" s="62"/>
      <c r="AK134" s="62"/>
      <c r="AL134" s="62"/>
      <c r="AM134" s="62"/>
      <c r="AN134" s="62"/>
      <c r="AO134" s="62"/>
      <c r="AP134" s="62"/>
      <c r="AQ134" s="62"/>
      <c r="AR134" s="69" t="s">
        <v>1623</v>
      </c>
      <c r="AS134" s="60"/>
      <c r="AT134" s="60"/>
      <c r="AU134" s="60"/>
      <c r="AV134" s="60"/>
      <c r="AW134" s="60"/>
      <c r="AX134" s="60"/>
      <c r="AY134" s="60"/>
      <c r="AZ134" s="60"/>
      <c r="BA134" s="60"/>
      <c r="BB134" s="60"/>
      <c r="BC134" s="60"/>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row>
    <row r="135" spans="1:139" s="43" customFormat="1" ht="12" customHeight="1" x14ac:dyDescent="0.25">
      <c r="A135" s="146"/>
      <c r="B135" s="149"/>
      <c r="C135" s="85" t="str">
        <f t="shared" ref="C135" si="358">IF(AND($B131="ACROB",$C$4="EQUIPA"),"ACROB_B",IF(AND($B131="ACROB",$C$4="combinado"),"ACROB_B",""))</f>
        <v/>
      </c>
      <c r="D135" s="101"/>
      <c r="E135" s="53" t="s">
        <v>68</v>
      </c>
      <c r="F135" s="84" t="str">
        <f t="shared" ref="F135" si="359">IF(C136="ACROB_C","ACRO-PAIR","")</f>
        <v/>
      </c>
      <c r="G135" s="78"/>
      <c r="H135" s="48"/>
      <c r="I135" s="48"/>
      <c r="J135" s="48"/>
      <c r="K135" s="48"/>
      <c r="L135" s="48"/>
      <c r="M135" s="48"/>
      <c r="N135" s="79"/>
      <c r="O135" s="48"/>
      <c r="P135" s="48"/>
      <c r="Q135" s="80"/>
      <c r="R135" s="80"/>
      <c r="S135" s="80"/>
      <c r="T135" s="80"/>
      <c r="U135" s="80"/>
      <c r="V135" s="77"/>
      <c r="W135" s="48"/>
      <c r="X135" s="48"/>
      <c r="Y135" s="126"/>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row>
    <row r="136" spans="1:139" s="43" customFormat="1" ht="12" customHeight="1" thickBot="1" x14ac:dyDescent="0.3">
      <c r="A136" s="147"/>
      <c r="B136" s="150"/>
      <c r="C136" s="86" t="str">
        <f t="shared" ref="C136" si="360">IF(AND(B131="ACROB",$C$5="DUETO"),"ACROB_C","")</f>
        <v/>
      </c>
      <c r="D136" s="102"/>
      <c r="E136" s="54" t="s">
        <v>1175</v>
      </c>
      <c r="F136" s="81"/>
      <c r="G136" s="82"/>
      <c r="H136" s="49"/>
      <c r="I136" s="49"/>
      <c r="J136" s="49"/>
      <c r="K136" s="49"/>
      <c r="L136" s="49"/>
      <c r="M136" s="49"/>
      <c r="N136" s="83"/>
      <c r="O136" s="48"/>
      <c r="P136" s="48"/>
      <c r="Q136" s="49"/>
      <c r="R136" s="49"/>
      <c r="S136" s="49"/>
      <c r="T136" s="49"/>
      <c r="U136" s="49"/>
      <c r="V136" s="83"/>
      <c r="W136" s="49"/>
      <c r="X136" s="49"/>
      <c r="Y136" s="127"/>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row>
    <row r="137" spans="1:139" s="43" customFormat="1" ht="12" customHeight="1" x14ac:dyDescent="0.25">
      <c r="A137" s="145"/>
      <c r="B137" s="148"/>
      <c r="C137" s="143" t="str">
        <f>IF(B137="HYBRID",MOVIMENTOS!$A$8,IF(B137="ACROB",MOVIMENTOS!$E$8,""))</f>
        <v/>
      </c>
      <c r="D137" s="100"/>
      <c r="E137" s="93" t="s">
        <v>1636</v>
      </c>
      <c r="F137" s="95" t="str">
        <f t="shared" ref="F137" si="361">IF(B137="HYBRID",0.5,IF(B137="TRE",0,""))</f>
        <v/>
      </c>
      <c r="G137" s="38"/>
      <c r="H137" s="40"/>
      <c r="I137" s="40"/>
      <c r="J137" s="40"/>
      <c r="K137" s="40"/>
      <c r="L137" s="40"/>
      <c r="M137" s="40"/>
      <c r="N137" s="39"/>
      <c r="O137" s="67"/>
      <c r="P137" s="107" t="str">
        <f>IF(B137="HYBRID",MOVIMENTOS!$G$8,"")</f>
        <v/>
      </c>
      <c r="Q137" s="41"/>
      <c r="R137" s="40"/>
      <c r="S137" s="40"/>
      <c r="T137" s="40"/>
      <c r="U137" s="40"/>
      <c r="V137" s="39"/>
      <c r="W137" s="67"/>
      <c r="X137" s="67"/>
      <c r="Y137" s="125">
        <f t="shared" ref="Y137" si="362">IF(E140="Faturização",X140,IF(E140="",X139,0))</f>
        <v>0</v>
      </c>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row>
    <row r="138" spans="1:139" s="43" customFormat="1" ht="12" customHeight="1" x14ac:dyDescent="0.25">
      <c r="A138" s="146"/>
      <c r="B138" s="149"/>
      <c r="C138" s="144"/>
      <c r="D138" s="101"/>
      <c r="E138" s="94"/>
      <c r="F138" s="96"/>
      <c r="G138" s="44"/>
      <c r="H138" s="46"/>
      <c r="I138" s="46"/>
      <c r="J138" s="46"/>
      <c r="K138" s="46"/>
      <c r="L138" s="46"/>
      <c r="M138" s="46"/>
      <c r="N138" s="45"/>
      <c r="O138" s="33"/>
      <c r="P138" s="108"/>
      <c r="Q138" s="46"/>
      <c r="R138" s="46"/>
      <c r="S138" s="46"/>
      <c r="T138" s="46"/>
      <c r="U138" s="46"/>
      <c r="V138" s="46"/>
      <c r="W138" s="60"/>
      <c r="X138" s="60"/>
      <c r="Y138" s="126"/>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row>
    <row r="139" spans="1:139" s="43" customFormat="1" ht="12" customHeight="1" x14ac:dyDescent="0.3">
      <c r="A139" s="146"/>
      <c r="B139" s="149"/>
      <c r="C139" s="47" t="str">
        <f>IF(B137="HYBRID",MOVIMENTOS!$P$8,"")</f>
        <v/>
      </c>
      <c r="D139" s="101"/>
      <c r="E139" s="91" t="s">
        <v>1175</v>
      </c>
      <c r="F139" s="32">
        <f>IF(F138=MOVIMENTOS!$A$35,MOVIMENTOS!$A$36,IF(F138=MOVIMENTOS!$B$35,MOVIMENTOS!$B$36,IF(F138=MOVIMENTOS!$C$35,MOVIMENTOS!$C$36,IF(F138=MOVIMENTOS!$D$35,MOVIMENTOS!$D$36,IF(F138=MOVIMENTOS!$F$35,MOVIMENTOS!$F$36,IF(F138=MOVIMENTOS!$G$35,MOVIMENTOS!$G$36,IF(F138=MOVIMENTOS!$H$35,MOVIMENTOS!$H$36,0)))))))</f>
        <v>0</v>
      </c>
      <c r="G139" s="57">
        <f t="shared" ref="G139" si="363">IF(OR(IFERROR(AB139,TRUE)=TRUE,IFERROR(AJ139,TRUE)=TRUE)=TRUE,0,IF(AB139=0,AJ139,AB139))</f>
        <v>0</v>
      </c>
      <c r="H139" s="57">
        <f t="shared" ref="H139" si="364">IF(OR(IFERROR(AC139,TRUE)=TRUE,IFERROR(AK139,TRUE)=TRUE)=TRUE,0,IF(AC139=0,AK139,AC139))</f>
        <v>0</v>
      </c>
      <c r="I139" s="57">
        <f t="shared" ref="I139" si="365">IF(OR(IFERROR(AD139,TRUE)=TRUE,IFERROR(AL139,TRUE)=TRUE)=TRUE,0,IF(AD139=0,AL139,AD139))</f>
        <v>0</v>
      </c>
      <c r="J139" s="57">
        <f t="shared" ref="J139" si="366">IF(OR(IFERROR(AE139,TRUE)=TRUE,IFERROR(AM139,TRUE)=TRUE)=TRUE,0,IF(AE139=0,AM139,AE139))</f>
        <v>0</v>
      </c>
      <c r="K139" s="57">
        <f t="shared" ref="K139" si="367">IF(OR(IFERROR(AF139,TRUE)=TRUE,IFERROR(AN139,TRUE)=TRUE)=TRUE,0,IF(AF139=0,AN139,AF139))</f>
        <v>0</v>
      </c>
      <c r="L139" s="57">
        <f t="shared" ref="L139" si="368">IF(OR(IFERROR(AG139,TRUE)=TRUE,IFERROR(AO139,TRUE)=TRUE)=TRUE,0,IF(AG139=0,AO139,AG139))</f>
        <v>0</v>
      </c>
      <c r="M139" s="57">
        <f t="shared" ref="M139" si="369">IF(OR(IFERROR(AH139,TRUE)=TRUE,IFERROR(AP139,TRUE)=TRUE)=TRUE,0,IF(AH139=0,AP139,AH139))</f>
        <v>0</v>
      </c>
      <c r="N139" s="57">
        <f t="shared" ref="N139" si="370">IF(OR(IFERROR(AI139,TRUE)=TRUE,IFERROR(AQ139,TRUE)=TRUE)=TRUE,0,IF(AI139=0,AQ139,AI139))</f>
        <v>0</v>
      </c>
      <c r="O139" s="33">
        <f t="shared" ref="O139" si="371">SUM(G139:N139)</f>
        <v>0</v>
      </c>
      <c r="P139" s="33" t="str">
        <f t="shared" ref="P139" si="372">C139</f>
        <v/>
      </c>
      <c r="Q139" s="33">
        <f>IF(Q138=MOVIMENTOS!$A$53,MOVIMENTOS!$A$54,IF(Q138=MOVIMENTOS!$B$53,MOVIMENTOS!$B$54,IF(Q138=MOVIMENTOS!$C$53,MOVIMENTOS!$C$54,IF(Q138=MOVIMENTOS!$D$53,MOVIMENTOS!$D$54,IF(Q138=MOVIMENTOS!$E$53,MOVIMENTOS!$E$54,IF(Q138=MOVIMENTOS!$F$53,MOVIMENTOS!$F$54,IF(Q138=MOVIMENTOS!$G$53,MOVIMENTOS!$G$54,IF(Q138=MOVIMENTOS!$H$53,MOVIMENTOS!$H$54,IF(Q138=MOVIMENTOS!$I$53,MOVIMENTOS!$I$54,IF(Q138=MOVIMENTOS!$J$53,MOVIMENTOS!$J$54,IF(Q138=MOVIMENTOS!$K$53,MOVIMENTOS!$K$54,IF(Q138=MOVIMENTOS!$L$53,MOVIMENTOS!$L$54,IF(Q138=MOVIMENTOS!$M$53,MOVIMENTOS!$M$54,0)))))))))))))</f>
        <v>0</v>
      </c>
      <c r="R139" s="33">
        <f>IF(R138=MOVIMENTOS!$A$53,MOVIMENTOS!$A$54,IF(R138=MOVIMENTOS!$B$53,MOVIMENTOS!$B$54,IF(R138=MOVIMENTOS!$C$53,MOVIMENTOS!$C$54,IF(R138=MOVIMENTOS!$D$53,MOVIMENTOS!$D$54,IF(R138=MOVIMENTOS!$E$53,MOVIMENTOS!$E$54,IF(R138=MOVIMENTOS!$F$53,MOVIMENTOS!$F$54,IF(R138=MOVIMENTOS!$G$53,MOVIMENTOS!$G$54,IF(R138=MOVIMENTOS!$H$53,MOVIMENTOS!$H$54,IF(R138=MOVIMENTOS!$I$53,MOVIMENTOS!$I$54,IF(R138=MOVIMENTOS!$J$53,MOVIMENTOS!$J$54,IF(R138=MOVIMENTOS!$K$53,MOVIMENTOS!$K$54,IF(R138=MOVIMENTOS!$L$53,MOVIMENTOS!$L$54,IF(R138=MOVIMENTOS!$M$53,MOVIMENTOS!$M$54,0)))))))))))))</f>
        <v>0</v>
      </c>
      <c r="S139" s="33">
        <f>IF(S138=MOVIMENTOS!$A$53,MOVIMENTOS!$A$54,IF(S138=MOVIMENTOS!$B$53,MOVIMENTOS!$B$54,IF(S138=MOVIMENTOS!$C$53,MOVIMENTOS!$C$54,IF(S138=MOVIMENTOS!$D$53,MOVIMENTOS!$D$54,IF(S138=MOVIMENTOS!$E$53,MOVIMENTOS!$E$54,IF(S138=MOVIMENTOS!$F$53,MOVIMENTOS!$F$54,IF(S138=MOVIMENTOS!$G$53,MOVIMENTOS!$G$54,IF(S138=MOVIMENTOS!$H$53,MOVIMENTOS!$H$54,IF(S138=MOVIMENTOS!$I$53,MOVIMENTOS!$I$54,IF(S138=MOVIMENTOS!$J$53,MOVIMENTOS!$J$54,IF(S138=MOVIMENTOS!$K$53,MOVIMENTOS!$K$54,IF(S138=MOVIMENTOS!$L$53,MOVIMENTOS!$L$54,IF(S138=MOVIMENTOS!$M$53,MOVIMENTOS!$M$54,0)))))))))))))</f>
        <v>0</v>
      </c>
      <c r="T139" s="33">
        <f>IF(T138=MOVIMENTOS!$A$53,MOVIMENTOS!$A$54,IF(T138=MOVIMENTOS!$B$53,MOVIMENTOS!$B$54,IF(T138=MOVIMENTOS!$C$53,MOVIMENTOS!$C$54,IF(T138=MOVIMENTOS!$D$53,MOVIMENTOS!$D$54,IF(T138=MOVIMENTOS!$E$53,MOVIMENTOS!$E$54,IF(T138=MOVIMENTOS!$F$53,MOVIMENTOS!$F$54,IF(T138=MOVIMENTOS!$G$53,MOVIMENTOS!$G$54,IF(T138=MOVIMENTOS!$H$53,MOVIMENTOS!$H$54,IF(T138=MOVIMENTOS!$I$53,MOVIMENTOS!$I$54,IF(T138=MOVIMENTOS!$J$53,MOVIMENTOS!$J$54,IF(T138=MOVIMENTOS!$K$53,MOVIMENTOS!$K$54,IF(T138=MOVIMENTOS!$L$53,MOVIMENTOS!$L$54,IF(T138=MOVIMENTOS!$M$53,MOVIMENTOS!$M$54,0)))))))))))))</f>
        <v>0</v>
      </c>
      <c r="U139" s="33">
        <f>IF(U138=MOVIMENTOS!$A$53,MOVIMENTOS!$A$54,IF(U138=MOVIMENTOS!$B$53,MOVIMENTOS!$B$54,IF(U138=MOVIMENTOS!$C$53,MOVIMENTOS!$C$54,IF(U138=MOVIMENTOS!$D$53,MOVIMENTOS!$D$54,IF(U138=MOVIMENTOS!$E$53,MOVIMENTOS!$E$54,IF(U138=MOVIMENTOS!$F$53,MOVIMENTOS!$F$54,IF(U138=MOVIMENTOS!$G$53,MOVIMENTOS!$G$54,IF(U138=MOVIMENTOS!$H$53,MOVIMENTOS!$H$54,IF(U138=MOVIMENTOS!$I$53,MOVIMENTOS!$I$54,IF(U138=MOVIMENTOS!$J$53,MOVIMENTOS!$J$54,IF(U138=MOVIMENTOS!$K$53,MOVIMENTOS!$K$54,IF(U138=MOVIMENTOS!$L$53,MOVIMENTOS!$L$54,IF(U138=MOVIMENTOS!$M$53,MOVIMENTOS!$M$54,0)))))))))))))</f>
        <v>0</v>
      </c>
      <c r="V139" s="33">
        <f>IF(V138=MOVIMENTOS!$A$53,MOVIMENTOS!$A$54,IF(V138=MOVIMENTOS!$B$53,MOVIMENTOS!$B$54,IF(V138=MOVIMENTOS!$C$53,MOVIMENTOS!$C$54,IF(V138=MOVIMENTOS!$D$53,MOVIMENTOS!$D$54,IF(V138=MOVIMENTOS!$E$53,MOVIMENTOS!$E$54,IF(V138=MOVIMENTOS!$F$53,MOVIMENTOS!$F$54,IF(V138=MOVIMENTOS!$G$53,MOVIMENTOS!$G$54,IF(V138=MOVIMENTOS!$H$53,MOVIMENTOS!$H$54,IF(V138=MOVIMENTOS!$I$53,MOVIMENTOS!$I$54,IF(V138=MOVIMENTOS!$J$53,MOVIMENTOS!$J$54,IF(V138=MOVIMENTOS!$K$53,MOVIMENTOS!$K$54,IF(V138=MOVIMENTOS!$L$53,MOVIMENTOS!$L$54,IF(V138=MOVIMENTOS!$M$53,MOVIMENTOS!$M$54,0)))))))))))))</f>
        <v>0</v>
      </c>
      <c r="W139" s="89">
        <f>IF(W138=MOVIMENTOS!$A$53,MOVIMENTOS!$A$54,IF(W138=MOVIMENTOS!$B$53,MOVIMENTOS!$B$54,IF(W138=MOVIMENTOS!$C$53,MOVIMENTOS!$C$54,IF(W138=MOVIMENTOS!$D$53,MOVIMENTOS!$D$54,IF(W138=MOVIMENTOS!$E$53,MOVIMENTOS!$E$54,IF(W138=MOVIMENTOS!$F$53,MOVIMENTOS!$F$54,IF(W138=MOVIMENTOS!$G$53,MOVIMENTOS!$G$54,IF(W138=MOVIMENTOS!$H$53,MOVIMENTOS!$H$54,IF(W138=MOVIMENTOS!$I$53,MOVIMENTOS!$I$54,IF(W138=MOVIMENTOS!$J$53,MOVIMENTOS!$J$54,IF(W138=MOVIMENTOS!$K$53,MOVIMENTOS!$K$54,IF(W138=MOVIMENTOS!$L$53,MOVIMENTOS!$L$54,IF(W138=MOVIMENTOS!$M$53,MOVIMENTOS!$M$54,0)))))))))))))</f>
        <v>0</v>
      </c>
      <c r="X139" s="70">
        <f t="shared" ref="X139:X140" si="373">O139+W139+SUM(F142:V142)</f>
        <v>0</v>
      </c>
      <c r="Y139" s="126"/>
      <c r="Z139" s="68"/>
      <c r="AA139" s="60"/>
      <c r="AB139" s="61">
        <f>IF(B137="HYBRID",HLOOKUP(G138,MOVIMENTOS!$A$38:$AQ$39,2,0),0)</f>
        <v>0</v>
      </c>
      <c r="AC139" s="61">
        <f>IF(B137="HYBRID",HLOOKUP(H138,MOVIMENTOS!$A$38:$AQ$39,2,0),0)</f>
        <v>0</v>
      </c>
      <c r="AD139" s="61">
        <f>IF(B137="HYBRID",HLOOKUP(I138,MOVIMENTOS!$A$38:$AQ$39,2,0),0)</f>
        <v>0</v>
      </c>
      <c r="AE139" s="61">
        <f>IF(B137="HYBRID",HLOOKUP(J138,MOVIMENTOS!$A$38:$AQ$39,2,0),0)</f>
        <v>0</v>
      </c>
      <c r="AF139" s="61">
        <f>IF(B137="HYBRID",HLOOKUP(K138,MOVIMENTOS!$A$38:$AQ$39,2,0),0)</f>
        <v>0</v>
      </c>
      <c r="AG139" s="61">
        <f>IF(B137="HYBRID",HLOOKUP(L138,MOVIMENTOS!$A$38:$AQ$39,2,0),0)</f>
        <v>0</v>
      </c>
      <c r="AH139" s="61">
        <f>IF(B137="HYBRID",HLOOKUP(M138,MOVIMENTOS!$A$38:$AQ$39,2,0),0)</f>
        <v>0</v>
      </c>
      <c r="AI139" s="61">
        <f>IF(B137="HYBRID",HLOOKUP(N138,MOVIMENTOS!$A$38:$AQ$39,2,0),0)</f>
        <v>0</v>
      </c>
      <c r="AJ139" s="62">
        <f>IF(B137="TRE",HLOOKUP(G138,MOVIMENTOS!$A$57:$K$60,VLOOKUP($C$4,MOVIMENTOS!$A$63:$B$65,2,0),TRUE),0)</f>
        <v>0</v>
      </c>
      <c r="AK139" s="62">
        <f>IF(B137="TRE",HLOOKUP(H138,MOVIMENTOS!$A$57:$K$60,VLOOKUP($C$4,MOVIMENTOS!$A$63:$B$65,2,0),TRUE),0)</f>
        <v>0</v>
      </c>
      <c r="AL139" s="62">
        <f>IF(B137="TRE",HLOOKUP(I138,MOVIMENTOS!$A$57:$K$60,VLOOKUP($C$4,MOVIMENTOS!$A$63:$B$65,2,0),TRUE),0)</f>
        <v>0</v>
      </c>
      <c r="AM139" s="62">
        <f>IF(B137="TRE",HLOOKUP(J138,MOVIMENTOS!$A$57:$K$60,VLOOKUP($C$4,MOVIMENTOS!$A$63:$B$65,2,0),TRUE),0)</f>
        <v>0</v>
      </c>
      <c r="AN139" s="62">
        <f>IF(B137="TRE",HLOOKUP(M138,MOVIMENTOS!$A$57:$K$60,VLOOKUP($C$4,MOVIMENTOS!$A$63:$B$65,2,0),TRUE),0)</f>
        <v>0</v>
      </c>
      <c r="AO139" s="62">
        <f>IF(B137="TRE",HLOOKUP(N138,MOVIMENTOS!$A$57:$K$60,VLOOKUP($C$4,MOVIMENTOS!$A$63:$B$65,2,0),TRUE),0)</f>
        <v>0</v>
      </c>
      <c r="AP139" s="62">
        <f>IF(C137="TRE",HLOOKUP(P138,MOVIMENTOS!$A$57:$K$60,VLOOKUP($C$4,MOVIMENTOS!$A$63:$B$65,2,0),TRUE),0)</f>
        <v>0</v>
      </c>
      <c r="AQ139" s="62">
        <f>IF(D137="TRE",HLOOKUP(Q138,MOVIMENTOS!$A$57:$K$60,VLOOKUP($C$4,MOVIMENTOS!$A$63:$B$65,2,0),TRUE),0)</f>
        <v>0</v>
      </c>
      <c r="AR139" s="71" t="s">
        <v>1622</v>
      </c>
      <c r="AS139" s="60"/>
      <c r="AT139" s="60"/>
      <c r="AU139" s="60"/>
      <c r="AV139" s="60"/>
      <c r="AW139" s="60"/>
      <c r="AX139" s="60"/>
      <c r="AY139" s="60"/>
      <c r="AZ139" s="60"/>
      <c r="BA139" s="60"/>
      <c r="BB139" s="60"/>
      <c r="BC139" s="60"/>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row>
    <row r="140" spans="1:139" s="43" customFormat="1" ht="12" customHeight="1" x14ac:dyDescent="0.25">
      <c r="A140" s="146"/>
      <c r="B140" s="149"/>
      <c r="C140" s="42" t="str">
        <f t="shared" ref="C140" si="374">IF($C$4="Dueto","Faturização",IF($C$4="Dueto Misto","Faturização",IF($C$4="Equipa","Faturização",IF($C$4="Combinado","Faturização",""))))</f>
        <v/>
      </c>
      <c r="D140" s="101"/>
      <c r="E140" s="92" t="str">
        <f t="shared" ref="E140" si="375">IF(AND(C140="Faturização",B137="Hybrid"),"Faturização","")</f>
        <v/>
      </c>
      <c r="F140" s="73"/>
      <c r="G140" s="74"/>
      <c r="H140" s="75"/>
      <c r="I140" s="75"/>
      <c r="J140" s="75"/>
      <c r="K140" s="75"/>
      <c r="L140" s="75"/>
      <c r="M140" s="75"/>
      <c r="N140" s="76"/>
      <c r="O140" s="60">
        <f t="shared" ref="O140" si="376">(G139*G140)+(H139*H140)+(I139*I140)+(J139*J140)+(K139*K140)+(L139*L140)+(M139*M140)+(N139*N140)</f>
        <v>0</v>
      </c>
      <c r="P140" s="60"/>
      <c r="Q140" s="42"/>
      <c r="R140" s="42"/>
      <c r="S140" s="42"/>
      <c r="T140" s="42"/>
      <c r="U140" s="42"/>
      <c r="V140" s="42"/>
      <c r="W140" s="69">
        <f t="shared" ref="W140" si="377">(Q139*Q140)+(R139*R140)+(S139*S140)+(T139*T140)+(U139*U140)+(V139*V140)</f>
        <v>0</v>
      </c>
      <c r="X140" s="69">
        <f t="shared" si="373"/>
        <v>0</v>
      </c>
      <c r="Y140" s="126"/>
      <c r="Z140" s="60"/>
      <c r="AA140" s="60"/>
      <c r="AB140" s="61"/>
      <c r="AC140" s="61"/>
      <c r="AD140" s="61"/>
      <c r="AE140" s="61"/>
      <c r="AF140" s="61"/>
      <c r="AG140" s="61"/>
      <c r="AH140" s="61"/>
      <c r="AI140" s="61"/>
      <c r="AJ140" s="62"/>
      <c r="AK140" s="62"/>
      <c r="AL140" s="62"/>
      <c r="AM140" s="62"/>
      <c r="AN140" s="62"/>
      <c r="AO140" s="62"/>
      <c r="AP140" s="62"/>
      <c r="AQ140" s="62"/>
      <c r="AR140" s="69" t="s">
        <v>1623</v>
      </c>
      <c r="AS140" s="60"/>
      <c r="AT140" s="60"/>
      <c r="AU140" s="60"/>
      <c r="AV140" s="60"/>
      <c r="AW140" s="60"/>
      <c r="AX140" s="60"/>
      <c r="AY140" s="60"/>
      <c r="AZ140" s="60"/>
      <c r="BA140" s="60"/>
      <c r="BB140" s="60"/>
      <c r="BC140" s="60"/>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row>
    <row r="141" spans="1:139" s="43" customFormat="1" ht="12" customHeight="1" x14ac:dyDescent="0.25">
      <c r="A141" s="146"/>
      <c r="B141" s="149"/>
      <c r="C141" s="85" t="str">
        <f t="shared" ref="C141" si="378">IF(AND($B137="ACROB",$C$4="EQUIPA"),"ACROB_B",IF(AND($B137="ACROB",$C$4="combinado"),"ACROB_B",""))</f>
        <v/>
      </c>
      <c r="D141" s="101"/>
      <c r="E141" s="53" t="s">
        <v>68</v>
      </c>
      <c r="F141" s="84" t="str">
        <f t="shared" ref="F141" si="379">IF(C142="ACROB_C","ACRO-PAIR","")</f>
        <v/>
      </c>
      <c r="G141" s="78"/>
      <c r="H141" s="48"/>
      <c r="I141" s="48"/>
      <c r="J141" s="48"/>
      <c r="K141" s="48"/>
      <c r="L141" s="48"/>
      <c r="M141" s="48"/>
      <c r="N141" s="79"/>
      <c r="O141" s="48"/>
      <c r="P141" s="48"/>
      <c r="Q141" s="80"/>
      <c r="R141" s="80"/>
      <c r="S141" s="80"/>
      <c r="T141" s="80"/>
      <c r="U141" s="80"/>
      <c r="V141" s="77"/>
      <c r="W141" s="48"/>
      <c r="X141" s="48"/>
      <c r="Y141" s="126"/>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row>
    <row r="142" spans="1:139" s="43" customFormat="1" ht="12" customHeight="1" thickBot="1" x14ac:dyDescent="0.3">
      <c r="A142" s="147"/>
      <c r="B142" s="150"/>
      <c r="C142" s="86" t="str">
        <f t="shared" ref="C142" si="380">IF(AND(B137="ACROB",$C$5="DUETO"),"ACROB_C","")</f>
        <v/>
      </c>
      <c r="D142" s="102"/>
      <c r="E142" s="54" t="s">
        <v>1175</v>
      </c>
      <c r="F142" s="81"/>
      <c r="G142" s="82"/>
      <c r="H142" s="49"/>
      <c r="I142" s="49"/>
      <c r="J142" s="49"/>
      <c r="K142" s="49"/>
      <c r="L142" s="49"/>
      <c r="M142" s="49"/>
      <c r="N142" s="83"/>
      <c r="O142" s="48"/>
      <c r="P142" s="48"/>
      <c r="Q142" s="49"/>
      <c r="R142" s="49"/>
      <c r="S142" s="49"/>
      <c r="T142" s="49"/>
      <c r="U142" s="49"/>
      <c r="V142" s="83"/>
      <c r="W142" s="49"/>
      <c r="X142" s="49"/>
      <c r="Y142" s="127"/>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row>
    <row r="143" spans="1:139" s="43" customFormat="1" ht="12" customHeight="1" x14ac:dyDescent="0.25">
      <c r="A143" s="145"/>
      <c r="B143" s="148"/>
      <c r="C143" s="143" t="str">
        <f>IF(B143="HYBRID",MOVIMENTOS!$A$8,IF(B143="ACROB",MOVIMENTOS!$E$8,""))</f>
        <v/>
      </c>
      <c r="D143" s="100"/>
      <c r="E143" s="93" t="s">
        <v>1636</v>
      </c>
      <c r="F143" s="95" t="str">
        <f t="shared" ref="F143" si="381">IF(B143="HYBRID",0.5,IF(B143="TRE",0,""))</f>
        <v/>
      </c>
      <c r="G143" s="38"/>
      <c r="H143" s="40"/>
      <c r="I143" s="40"/>
      <c r="J143" s="40"/>
      <c r="K143" s="40"/>
      <c r="L143" s="40"/>
      <c r="M143" s="40"/>
      <c r="N143" s="39"/>
      <c r="O143" s="67"/>
      <c r="P143" s="107" t="str">
        <f>IF(B143="HYBRID",MOVIMENTOS!$G$8,"")</f>
        <v/>
      </c>
      <c r="Q143" s="41"/>
      <c r="R143" s="40"/>
      <c r="S143" s="40"/>
      <c r="T143" s="40"/>
      <c r="U143" s="40"/>
      <c r="V143" s="39"/>
      <c r="W143" s="67"/>
      <c r="X143" s="67"/>
      <c r="Y143" s="125">
        <f t="shared" ref="Y143" si="382">IF(E146="Faturização",X146,IF(E146="",X145,0))</f>
        <v>0</v>
      </c>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row>
    <row r="144" spans="1:139" s="43" customFormat="1" ht="12" customHeight="1" x14ac:dyDescent="0.25">
      <c r="A144" s="146"/>
      <c r="B144" s="149"/>
      <c r="C144" s="144"/>
      <c r="D144" s="101"/>
      <c r="E144" s="94"/>
      <c r="F144" s="96"/>
      <c r="G144" s="44"/>
      <c r="H144" s="46"/>
      <c r="I144" s="46"/>
      <c r="J144" s="46"/>
      <c r="K144" s="46"/>
      <c r="L144" s="46"/>
      <c r="M144" s="46"/>
      <c r="N144" s="45"/>
      <c r="O144" s="33"/>
      <c r="P144" s="108"/>
      <c r="Q144" s="46"/>
      <c r="R144" s="46"/>
      <c r="S144" s="46"/>
      <c r="T144" s="46"/>
      <c r="U144" s="46"/>
      <c r="V144" s="46"/>
      <c r="W144" s="60"/>
      <c r="X144" s="60"/>
      <c r="Y144" s="126"/>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row>
    <row r="145" spans="1:139" s="43" customFormat="1" ht="12" customHeight="1" x14ac:dyDescent="0.3">
      <c r="A145" s="146"/>
      <c r="B145" s="149"/>
      <c r="C145" s="47" t="str">
        <f>IF(B143="HYBRID",MOVIMENTOS!$P$8,"")</f>
        <v/>
      </c>
      <c r="D145" s="101"/>
      <c r="E145" s="91" t="s">
        <v>1175</v>
      </c>
      <c r="F145" s="32">
        <f>IF(F144=MOVIMENTOS!$A$35,MOVIMENTOS!$A$36,IF(F144=MOVIMENTOS!$B$35,MOVIMENTOS!$B$36,IF(F144=MOVIMENTOS!$C$35,MOVIMENTOS!$C$36,IF(F144=MOVIMENTOS!$D$35,MOVIMENTOS!$D$36,IF(F144=MOVIMENTOS!$F$35,MOVIMENTOS!$F$36,IF(F144=MOVIMENTOS!$G$35,MOVIMENTOS!$G$36,IF(F144=MOVIMENTOS!$H$35,MOVIMENTOS!$H$36,0)))))))</f>
        <v>0</v>
      </c>
      <c r="G145" s="57">
        <f t="shared" ref="G145" si="383">IF(OR(IFERROR(AB145,TRUE)=TRUE,IFERROR(AJ145,TRUE)=TRUE)=TRUE,0,IF(AB145=0,AJ145,AB145))</f>
        <v>0</v>
      </c>
      <c r="H145" s="57">
        <f t="shared" ref="H145" si="384">IF(OR(IFERROR(AC145,TRUE)=TRUE,IFERROR(AK145,TRUE)=TRUE)=TRUE,0,IF(AC145=0,AK145,AC145))</f>
        <v>0</v>
      </c>
      <c r="I145" s="57">
        <f t="shared" ref="I145" si="385">IF(OR(IFERROR(AD145,TRUE)=TRUE,IFERROR(AL145,TRUE)=TRUE)=TRUE,0,IF(AD145=0,AL145,AD145))</f>
        <v>0</v>
      </c>
      <c r="J145" s="57">
        <f t="shared" ref="J145" si="386">IF(OR(IFERROR(AE145,TRUE)=TRUE,IFERROR(AM145,TRUE)=TRUE)=TRUE,0,IF(AE145=0,AM145,AE145))</f>
        <v>0</v>
      </c>
      <c r="K145" s="57">
        <f t="shared" ref="K145" si="387">IF(OR(IFERROR(AF145,TRUE)=TRUE,IFERROR(AN145,TRUE)=TRUE)=TRUE,0,IF(AF145=0,AN145,AF145))</f>
        <v>0</v>
      </c>
      <c r="L145" s="57">
        <f t="shared" ref="L145" si="388">IF(OR(IFERROR(AG145,TRUE)=TRUE,IFERROR(AO145,TRUE)=TRUE)=TRUE,0,IF(AG145=0,AO145,AG145))</f>
        <v>0</v>
      </c>
      <c r="M145" s="57">
        <f t="shared" ref="M145" si="389">IF(OR(IFERROR(AH145,TRUE)=TRUE,IFERROR(AP145,TRUE)=TRUE)=TRUE,0,IF(AH145=0,AP145,AH145))</f>
        <v>0</v>
      </c>
      <c r="N145" s="57">
        <f t="shared" ref="N145" si="390">IF(OR(IFERROR(AI145,TRUE)=TRUE,IFERROR(AQ145,TRUE)=TRUE)=TRUE,0,IF(AI145=0,AQ145,AI145))</f>
        <v>0</v>
      </c>
      <c r="O145" s="33">
        <f t="shared" ref="O145" si="391">SUM(G145:N145)</f>
        <v>0</v>
      </c>
      <c r="P145" s="33" t="str">
        <f t="shared" ref="P145" si="392">C145</f>
        <v/>
      </c>
      <c r="Q145" s="33">
        <f>IF(Q144=MOVIMENTOS!$A$53,MOVIMENTOS!$A$54,IF(Q144=MOVIMENTOS!$B$53,MOVIMENTOS!$B$54,IF(Q144=MOVIMENTOS!$C$53,MOVIMENTOS!$C$54,IF(Q144=MOVIMENTOS!$D$53,MOVIMENTOS!$D$54,IF(Q144=MOVIMENTOS!$E$53,MOVIMENTOS!$E$54,IF(Q144=MOVIMENTOS!$F$53,MOVIMENTOS!$F$54,IF(Q144=MOVIMENTOS!$G$53,MOVIMENTOS!$G$54,IF(Q144=MOVIMENTOS!$H$53,MOVIMENTOS!$H$54,IF(Q144=MOVIMENTOS!$I$53,MOVIMENTOS!$I$54,IF(Q144=MOVIMENTOS!$J$53,MOVIMENTOS!$J$54,IF(Q144=MOVIMENTOS!$K$53,MOVIMENTOS!$K$54,IF(Q144=MOVIMENTOS!$L$53,MOVIMENTOS!$L$54,IF(Q144=MOVIMENTOS!$M$53,MOVIMENTOS!$M$54,0)))))))))))))</f>
        <v>0</v>
      </c>
      <c r="R145" s="33">
        <f>IF(R144=MOVIMENTOS!$A$53,MOVIMENTOS!$A$54,IF(R144=MOVIMENTOS!$B$53,MOVIMENTOS!$B$54,IF(R144=MOVIMENTOS!$C$53,MOVIMENTOS!$C$54,IF(R144=MOVIMENTOS!$D$53,MOVIMENTOS!$D$54,IF(R144=MOVIMENTOS!$E$53,MOVIMENTOS!$E$54,IF(R144=MOVIMENTOS!$F$53,MOVIMENTOS!$F$54,IF(R144=MOVIMENTOS!$G$53,MOVIMENTOS!$G$54,IF(R144=MOVIMENTOS!$H$53,MOVIMENTOS!$H$54,IF(R144=MOVIMENTOS!$I$53,MOVIMENTOS!$I$54,IF(R144=MOVIMENTOS!$J$53,MOVIMENTOS!$J$54,IF(R144=MOVIMENTOS!$K$53,MOVIMENTOS!$K$54,IF(R144=MOVIMENTOS!$L$53,MOVIMENTOS!$L$54,IF(R144=MOVIMENTOS!$M$53,MOVIMENTOS!$M$54,0)))))))))))))</f>
        <v>0</v>
      </c>
      <c r="S145" s="33">
        <f>IF(S144=MOVIMENTOS!$A$53,MOVIMENTOS!$A$54,IF(S144=MOVIMENTOS!$B$53,MOVIMENTOS!$B$54,IF(S144=MOVIMENTOS!$C$53,MOVIMENTOS!$C$54,IF(S144=MOVIMENTOS!$D$53,MOVIMENTOS!$D$54,IF(S144=MOVIMENTOS!$E$53,MOVIMENTOS!$E$54,IF(S144=MOVIMENTOS!$F$53,MOVIMENTOS!$F$54,IF(S144=MOVIMENTOS!$G$53,MOVIMENTOS!$G$54,IF(S144=MOVIMENTOS!$H$53,MOVIMENTOS!$H$54,IF(S144=MOVIMENTOS!$I$53,MOVIMENTOS!$I$54,IF(S144=MOVIMENTOS!$J$53,MOVIMENTOS!$J$54,IF(S144=MOVIMENTOS!$K$53,MOVIMENTOS!$K$54,IF(S144=MOVIMENTOS!$L$53,MOVIMENTOS!$L$54,IF(S144=MOVIMENTOS!$M$53,MOVIMENTOS!$M$54,0)))))))))))))</f>
        <v>0</v>
      </c>
      <c r="T145" s="33">
        <f>IF(T144=MOVIMENTOS!$A$53,MOVIMENTOS!$A$54,IF(T144=MOVIMENTOS!$B$53,MOVIMENTOS!$B$54,IF(T144=MOVIMENTOS!$C$53,MOVIMENTOS!$C$54,IF(T144=MOVIMENTOS!$D$53,MOVIMENTOS!$D$54,IF(T144=MOVIMENTOS!$E$53,MOVIMENTOS!$E$54,IF(T144=MOVIMENTOS!$F$53,MOVIMENTOS!$F$54,IF(T144=MOVIMENTOS!$G$53,MOVIMENTOS!$G$54,IF(T144=MOVIMENTOS!$H$53,MOVIMENTOS!$H$54,IF(T144=MOVIMENTOS!$I$53,MOVIMENTOS!$I$54,IF(T144=MOVIMENTOS!$J$53,MOVIMENTOS!$J$54,IF(T144=MOVIMENTOS!$K$53,MOVIMENTOS!$K$54,IF(T144=MOVIMENTOS!$L$53,MOVIMENTOS!$L$54,IF(T144=MOVIMENTOS!$M$53,MOVIMENTOS!$M$54,0)))))))))))))</f>
        <v>0</v>
      </c>
      <c r="U145" s="33">
        <f>IF(U144=MOVIMENTOS!$A$53,MOVIMENTOS!$A$54,IF(U144=MOVIMENTOS!$B$53,MOVIMENTOS!$B$54,IF(U144=MOVIMENTOS!$C$53,MOVIMENTOS!$C$54,IF(U144=MOVIMENTOS!$D$53,MOVIMENTOS!$D$54,IF(U144=MOVIMENTOS!$E$53,MOVIMENTOS!$E$54,IF(U144=MOVIMENTOS!$F$53,MOVIMENTOS!$F$54,IF(U144=MOVIMENTOS!$G$53,MOVIMENTOS!$G$54,IF(U144=MOVIMENTOS!$H$53,MOVIMENTOS!$H$54,IF(U144=MOVIMENTOS!$I$53,MOVIMENTOS!$I$54,IF(U144=MOVIMENTOS!$J$53,MOVIMENTOS!$J$54,IF(U144=MOVIMENTOS!$K$53,MOVIMENTOS!$K$54,IF(U144=MOVIMENTOS!$L$53,MOVIMENTOS!$L$54,IF(U144=MOVIMENTOS!$M$53,MOVIMENTOS!$M$54,0)))))))))))))</f>
        <v>0</v>
      </c>
      <c r="V145" s="33">
        <f>IF(V144=MOVIMENTOS!$A$53,MOVIMENTOS!$A$54,IF(V144=MOVIMENTOS!$B$53,MOVIMENTOS!$B$54,IF(V144=MOVIMENTOS!$C$53,MOVIMENTOS!$C$54,IF(V144=MOVIMENTOS!$D$53,MOVIMENTOS!$D$54,IF(V144=MOVIMENTOS!$E$53,MOVIMENTOS!$E$54,IF(V144=MOVIMENTOS!$F$53,MOVIMENTOS!$F$54,IF(V144=MOVIMENTOS!$G$53,MOVIMENTOS!$G$54,IF(V144=MOVIMENTOS!$H$53,MOVIMENTOS!$H$54,IF(V144=MOVIMENTOS!$I$53,MOVIMENTOS!$I$54,IF(V144=MOVIMENTOS!$J$53,MOVIMENTOS!$J$54,IF(V144=MOVIMENTOS!$K$53,MOVIMENTOS!$K$54,IF(V144=MOVIMENTOS!$L$53,MOVIMENTOS!$L$54,IF(V144=MOVIMENTOS!$M$53,MOVIMENTOS!$M$54,0)))))))))))))</f>
        <v>0</v>
      </c>
      <c r="W145" s="89">
        <f>IF(W144=MOVIMENTOS!$A$53,MOVIMENTOS!$A$54,IF(W144=MOVIMENTOS!$B$53,MOVIMENTOS!$B$54,IF(W144=MOVIMENTOS!$C$53,MOVIMENTOS!$C$54,IF(W144=MOVIMENTOS!$D$53,MOVIMENTOS!$D$54,IF(W144=MOVIMENTOS!$E$53,MOVIMENTOS!$E$54,IF(W144=MOVIMENTOS!$F$53,MOVIMENTOS!$F$54,IF(W144=MOVIMENTOS!$G$53,MOVIMENTOS!$G$54,IF(W144=MOVIMENTOS!$H$53,MOVIMENTOS!$H$54,IF(W144=MOVIMENTOS!$I$53,MOVIMENTOS!$I$54,IF(W144=MOVIMENTOS!$J$53,MOVIMENTOS!$J$54,IF(W144=MOVIMENTOS!$K$53,MOVIMENTOS!$K$54,IF(W144=MOVIMENTOS!$L$53,MOVIMENTOS!$L$54,IF(W144=MOVIMENTOS!$M$53,MOVIMENTOS!$M$54,0)))))))))))))</f>
        <v>0</v>
      </c>
      <c r="X145" s="70">
        <f t="shared" ref="X145:X146" si="393">O145+W145+SUM(F148:V148)</f>
        <v>0</v>
      </c>
      <c r="Y145" s="126"/>
      <c r="Z145" s="68"/>
      <c r="AA145" s="60"/>
      <c r="AB145" s="61">
        <f>IF(B143="HYBRID",HLOOKUP(G144,MOVIMENTOS!$A$38:$AQ$39,2,0),0)</f>
        <v>0</v>
      </c>
      <c r="AC145" s="61">
        <f>IF(B143="HYBRID",HLOOKUP(H144,MOVIMENTOS!$A$38:$AQ$39,2,0),0)</f>
        <v>0</v>
      </c>
      <c r="AD145" s="61">
        <f>IF(B143="HYBRID",HLOOKUP(I144,MOVIMENTOS!$A$38:$AQ$39,2,0),0)</f>
        <v>0</v>
      </c>
      <c r="AE145" s="61">
        <f>IF(B143="HYBRID",HLOOKUP(J144,MOVIMENTOS!$A$38:$AQ$39,2,0),0)</f>
        <v>0</v>
      </c>
      <c r="AF145" s="61">
        <f>IF(B143="HYBRID",HLOOKUP(K144,MOVIMENTOS!$A$38:$AQ$39,2,0),0)</f>
        <v>0</v>
      </c>
      <c r="AG145" s="61">
        <f>IF(B143="HYBRID",HLOOKUP(L144,MOVIMENTOS!$A$38:$AQ$39,2,0),0)</f>
        <v>0</v>
      </c>
      <c r="AH145" s="61">
        <f>IF(B143="HYBRID",HLOOKUP(M144,MOVIMENTOS!$A$38:$AQ$39,2,0),0)</f>
        <v>0</v>
      </c>
      <c r="AI145" s="61">
        <f>IF(B143="HYBRID",HLOOKUP(N144,MOVIMENTOS!$A$38:$AQ$39,2,0),0)</f>
        <v>0</v>
      </c>
      <c r="AJ145" s="62">
        <f>IF(B143="TRE",HLOOKUP(G144,MOVIMENTOS!$A$57:$K$60,VLOOKUP($C$4,MOVIMENTOS!$A$63:$B$65,2,0),TRUE),0)</f>
        <v>0</v>
      </c>
      <c r="AK145" s="62">
        <f>IF(B143="TRE",HLOOKUP(H144,MOVIMENTOS!$A$57:$K$60,VLOOKUP($C$4,MOVIMENTOS!$A$63:$B$65,2,0),TRUE),0)</f>
        <v>0</v>
      </c>
      <c r="AL145" s="62">
        <f>IF(B143="TRE",HLOOKUP(I144,MOVIMENTOS!$A$57:$K$60,VLOOKUP($C$4,MOVIMENTOS!$A$63:$B$65,2,0),TRUE),0)</f>
        <v>0</v>
      </c>
      <c r="AM145" s="62">
        <f>IF(B143="TRE",HLOOKUP(J144,MOVIMENTOS!$A$57:$K$60,VLOOKUP($C$4,MOVIMENTOS!$A$63:$B$65,2,0),TRUE),0)</f>
        <v>0</v>
      </c>
      <c r="AN145" s="62">
        <f>IF(B143="TRE",HLOOKUP(M144,MOVIMENTOS!$A$57:$K$60,VLOOKUP($C$4,MOVIMENTOS!$A$63:$B$65,2,0),TRUE),0)</f>
        <v>0</v>
      </c>
      <c r="AO145" s="62">
        <f>IF(B143="TRE",HLOOKUP(N144,MOVIMENTOS!$A$57:$K$60,VLOOKUP($C$4,MOVIMENTOS!$A$63:$B$65,2,0),TRUE),0)</f>
        <v>0</v>
      </c>
      <c r="AP145" s="62">
        <f>IF(C143="TRE",HLOOKUP(P144,MOVIMENTOS!$A$57:$K$60,VLOOKUP($C$4,MOVIMENTOS!$A$63:$B$65,2,0),TRUE),0)</f>
        <v>0</v>
      </c>
      <c r="AQ145" s="62">
        <f>IF(D143="TRE",HLOOKUP(Q144,MOVIMENTOS!$A$57:$K$60,VLOOKUP($C$4,MOVIMENTOS!$A$63:$B$65,2,0),TRUE),0)</f>
        <v>0</v>
      </c>
      <c r="AR145" s="71" t="s">
        <v>1622</v>
      </c>
      <c r="AS145" s="60"/>
      <c r="AT145" s="60"/>
      <c r="AU145" s="60"/>
      <c r="AV145" s="60"/>
      <c r="AW145" s="60"/>
      <c r="AX145" s="60"/>
      <c r="AY145" s="60"/>
      <c r="AZ145" s="60"/>
      <c r="BA145" s="60"/>
      <c r="BB145" s="60"/>
      <c r="BC145" s="60"/>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row>
    <row r="146" spans="1:139" s="43" customFormat="1" ht="12" customHeight="1" x14ac:dyDescent="0.25">
      <c r="A146" s="146"/>
      <c r="B146" s="149"/>
      <c r="C146" s="42" t="str">
        <f t="shared" ref="C146" si="394">IF($C$4="Dueto","Faturização",IF($C$4="Dueto Misto","Faturização",IF($C$4="Equipa","Faturização",IF($C$4="Combinado","Faturização",""))))</f>
        <v/>
      </c>
      <c r="D146" s="101"/>
      <c r="E146" s="92" t="str">
        <f t="shared" ref="E146" si="395">IF(AND(C146="Faturização",B143="Hybrid"),"Faturização","")</f>
        <v/>
      </c>
      <c r="F146" s="73"/>
      <c r="G146" s="74"/>
      <c r="H146" s="75"/>
      <c r="I146" s="75"/>
      <c r="J146" s="75"/>
      <c r="K146" s="75"/>
      <c r="L146" s="75"/>
      <c r="M146" s="75"/>
      <c r="N146" s="76"/>
      <c r="O146" s="60">
        <f t="shared" ref="O146" si="396">(G145*G146)+(H145*H146)+(I145*I146)+(J145*J146)+(K145*K146)+(L145*L146)+(M145*M146)+(N145*N146)</f>
        <v>0</v>
      </c>
      <c r="P146" s="60"/>
      <c r="Q146" s="42"/>
      <c r="R146" s="42"/>
      <c r="S146" s="42"/>
      <c r="T146" s="42"/>
      <c r="U146" s="42"/>
      <c r="V146" s="42"/>
      <c r="W146" s="69">
        <f t="shared" ref="W146" si="397">(Q145*Q146)+(R145*R146)+(S145*S146)+(T145*T146)+(U145*U146)+(V145*V146)</f>
        <v>0</v>
      </c>
      <c r="X146" s="69">
        <f t="shared" si="393"/>
        <v>0</v>
      </c>
      <c r="Y146" s="126"/>
      <c r="Z146" s="60"/>
      <c r="AA146" s="60"/>
      <c r="AB146" s="61"/>
      <c r="AC146" s="61"/>
      <c r="AD146" s="61"/>
      <c r="AE146" s="61"/>
      <c r="AF146" s="61"/>
      <c r="AG146" s="61"/>
      <c r="AH146" s="61"/>
      <c r="AI146" s="61"/>
      <c r="AJ146" s="62"/>
      <c r="AK146" s="62"/>
      <c r="AL146" s="62"/>
      <c r="AM146" s="62"/>
      <c r="AN146" s="62"/>
      <c r="AO146" s="62"/>
      <c r="AP146" s="62"/>
      <c r="AQ146" s="62"/>
      <c r="AR146" s="69" t="s">
        <v>1623</v>
      </c>
      <c r="AS146" s="60"/>
      <c r="AT146" s="60"/>
      <c r="AU146" s="60"/>
      <c r="AV146" s="60"/>
      <c r="AW146" s="60"/>
      <c r="AX146" s="60"/>
      <c r="AY146" s="60"/>
      <c r="AZ146" s="60"/>
      <c r="BA146" s="60"/>
      <c r="BB146" s="60"/>
      <c r="BC146" s="60"/>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row>
    <row r="147" spans="1:139" s="43" customFormat="1" ht="12" customHeight="1" x14ac:dyDescent="0.25">
      <c r="A147" s="146"/>
      <c r="B147" s="149"/>
      <c r="C147" s="85" t="str">
        <f t="shared" ref="C147" si="398">IF(AND($B143="ACROB",$C$4="EQUIPA"),"ACROB_B",IF(AND($B143="ACROB",$C$4="combinado"),"ACROB_B",""))</f>
        <v/>
      </c>
      <c r="D147" s="101"/>
      <c r="E147" s="53" t="s">
        <v>68</v>
      </c>
      <c r="F147" s="84" t="str">
        <f t="shared" ref="F147" si="399">IF(C148="ACROB_C","ACRO-PAIR","")</f>
        <v/>
      </c>
      <c r="G147" s="78"/>
      <c r="H147" s="48"/>
      <c r="I147" s="48"/>
      <c r="J147" s="48"/>
      <c r="K147" s="48"/>
      <c r="L147" s="48"/>
      <c r="M147" s="48"/>
      <c r="N147" s="79"/>
      <c r="O147" s="48"/>
      <c r="P147" s="48"/>
      <c r="Q147" s="80"/>
      <c r="R147" s="80"/>
      <c r="S147" s="80"/>
      <c r="T147" s="80"/>
      <c r="U147" s="80"/>
      <c r="V147" s="77"/>
      <c r="W147" s="48"/>
      <c r="X147" s="48"/>
      <c r="Y147" s="126"/>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row>
    <row r="148" spans="1:139" s="43" customFormat="1" ht="12" customHeight="1" thickBot="1" x14ac:dyDescent="0.3">
      <c r="A148" s="147"/>
      <c r="B148" s="150"/>
      <c r="C148" s="86" t="str">
        <f t="shared" ref="C148" si="400">IF(AND(B143="ACROB",$C$5="DUETO"),"ACROB_C","")</f>
        <v/>
      </c>
      <c r="D148" s="102"/>
      <c r="E148" s="54" t="s">
        <v>1175</v>
      </c>
      <c r="F148" s="81"/>
      <c r="G148" s="82"/>
      <c r="H148" s="49"/>
      <c r="I148" s="49"/>
      <c r="J148" s="49"/>
      <c r="K148" s="49"/>
      <c r="L148" s="49"/>
      <c r="M148" s="49"/>
      <c r="N148" s="83"/>
      <c r="O148" s="48"/>
      <c r="P148" s="48"/>
      <c r="Q148" s="49"/>
      <c r="R148" s="49"/>
      <c r="S148" s="49"/>
      <c r="T148" s="49"/>
      <c r="U148" s="49"/>
      <c r="V148" s="83"/>
      <c r="W148" s="49"/>
      <c r="X148" s="49"/>
      <c r="Y148" s="127"/>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row>
    <row r="149" spans="1:139" s="43" customFormat="1" ht="12" customHeight="1" x14ac:dyDescent="0.25">
      <c r="A149" s="145"/>
      <c r="B149" s="148"/>
      <c r="C149" s="143" t="str">
        <f>IF(B149="HYBRID",MOVIMENTOS!$A$8,IF(B149="ACROB",MOVIMENTOS!$E$8,""))</f>
        <v/>
      </c>
      <c r="D149" s="100"/>
      <c r="E149" s="93" t="s">
        <v>1636</v>
      </c>
      <c r="F149" s="95" t="str">
        <f t="shared" ref="F149" si="401">IF(B149="HYBRID",0.5,IF(B149="TRE",0,""))</f>
        <v/>
      </c>
      <c r="G149" s="38"/>
      <c r="H149" s="40"/>
      <c r="I149" s="40"/>
      <c r="J149" s="40"/>
      <c r="K149" s="40"/>
      <c r="L149" s="40"/>
      <c r="M149" s="40"/>
      <c r="N149" s="39"/>
      <c r="O149" s="67"/>
      <c r="P149" s="107" t="str">
        <f>IF(B149="HYBRID",MOVIMENTOS!$G$8,"")</f>
        <v/>
      </c>
      <c r="Q149" s="41"/>
      <c r="R149" s="40"/>
      <c r="S149" s="40"/>
      <c r="T149" s="40"/>
      <c r="U149" s="40"/>
      <c r="V149" s="39"/>
      <c r="W149" s="67"/>
      <c r="X149" s="67"/>
      <c r="Y149" s="125">
        <f t="shared" ref="Y149" si="402">IF(E152="Faturização",X152,IF(E152="",X151,0))</f>
        <v>0</v>
      </c>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row>
    <row r="150" spans="1:139" s="43" customFormat="1" ht="12" customHeight="1" x14ac:dyDescent="0.25">
      <c r="A150" s="146"/>
      <c r="B150" s="149"/>
      <c r="C150" s="144"/>
      <c r="D150" s="101"/>
      <c r="E150" s="94"/>
      <c r="F150" s="96"/>
      <c r="G150" s="44"/>
      <c r="H150" s="46"/>
      <c r="I150" s="46"/>
      <c r="J150" s="46"/>
      <c r="K150" s="46"/>
      <c r="L150" s="46"/>
      <c r="M150" s="46"/>
      <c r="N150" s="45"/>
      <c r="O150" s="33"/>
      <c r="P150" s="108"/>
      <c r="Q150" s="46"/>
      <c r="R150" s="46"/>
      <c r="S150" s="46"/>
      <c r="T150" s="46"/>
      <c r="U150" s="46"/>
      <c r="V150" s="46"/>
      <c r="W150" s="60"/>
      <c r="X150" s="60"/>
      <c r="Y150" s="126"/>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row>
    <row r="151" spans="1:139" s="43" customFormat="1" ht="12" customHeight="1" x14ac:dyDescent="0.3">
      <c r="A151" s="146"/>
      <c r="B151" s="149"/>
      <c r="C151" s="47" t="str">
        <f>IF(B149="HYBRID",MOVIMENTOS!$P$8,"")</f>
        <v/>
      </c>
      <c r="D151" s="101"/>
      <c r="E151" s="91" t="s">
        <v>1175</v>
      </c>
      <c r="F151" s="32">
        <f>IF(F150=MOVIMENTOS!$A$35,MOVIMENTOS!$A$36,IF(F150=MOVIMENTOS!$B$35,MOVIMENTOS!$B$36,IF(F150=MOVIMENTOS!$C$35,MOVIMENTOS!$C$36,IF(F150=MOVIMENTOS!$D$35,MOVIMENTOS!$D$36,IF(F150=MOVIMENTOS!$F$35,MOVIMENTOS!$F$36,IF(F150=MOVIMENTOS!$G$35,MOVIMENTOS!$G$36,IF(F150=MOVIMENTOS!$H$35,MOVIMENTOS!$H$36,0)))))))</f>
        <v>0</v>
      </c>
      <c r="G151" s="57">
        <f t="shared" ref="G151" si="403">IF(OR(IFERROR(AB151,TRUE)=TRUE,IFERROR(AJ151,TRUE)=TRUE)=TRUE,0,IF(AB151=0,AJ151,AB151))</f>
        <v>0</v>
      </c>
      <c r="H151" s="57">
        <f t="shared" ref="H151" si="404">IF(OR(IFERROR(AC151,TRUE)=TRUE,IFERROR(AK151,TRUE)=TRUE)=TRUE,0,IF(AC151=0,AK151,AC151))</f>
        <v>0</v>
      </c>
      <c r="I151" s="57">
        <f t="shared" ref="I151" si="405">IF(OR(IFERROR(AD151,TRUE)=TRUE,IFERROR(AL151,TRUE)=TRUE)=TRUE,0,IF(AD151=0,AL151,AD151))</f>
        <v>0</v>
      </c>
      <c r="J151" s="57">
        <f t="shared" ref="J151" si="406">IF(OR(IFERROR(AE151,TRUE)=TRUE,IFERROR(AM151,TRUE)=TRUE)=TRUE,0,IF(AE151=0,AM151,AE151))</f>
        <v>0</v>
      </c>
      <c r="K151" s="57">
        <f t="shared" ref="K151" si="407">IF(OR(IFERROR(AF151,TRUE)=TRUE,IFERROR(AN151,TRUE)=TRUE)=TRUE,0,IF(AF151=0,AN151,AF151))</f>
        <v>0</v>
      </c>
      <c r="L151" s="57">
        <f t="shared" ref="L151" si="408">IF(OR(IFERROR(AG151,TRUE)=TRUE,IFERROR(AO151,TRUE)=TRUE)=TRUE,0,IF(AG151=0,AO151,AG151))</f>
        <v>0</v>
      </c>
      <c r="M151" s="57">
        <f t="shared" ref="M151" si="409">IF(OR(IFERROR(AH151,TRUE)=TRUE,IFERROR(AP151,TRUE)=TRUE)=TRUE,0,IF(AH151=0,AP151,AH151))</f>
        <v>0</v>
      </c>
      <c r="N151" s="57">
        <f t="shared" ref="N151" si="410">IF(OR(IFERROR(AI151,TRUE)=TRUE,IFERROR(AQ151,TRUE)=TRUE)=TRUE,0,IF(AI151=0,AQ151,AI151))</f>
        <v>0</v>
      </c>
      <c r="O151" s="33">
        <f t="shared" ref="O151" si="411">SUM(G151:N151)</f>
        <v>0</v>
      </c>
      <c r="P151" s="33" t="str">
        <f t="shared" ref="P151" si="412">C151</f>
        <v/>
      </c>
      <c r="Q151" s="33">
        <f>IF(Q150=MOVIMENTOS!$A$53,MOVIMENTOS!$A$54,IF(Q150=MOVIMENTOS!$B$53,MOVIMENTOS!$B$54,IF(Q150=MOVIMENTOS!$C$53,MOVIMENTOS!$C$54,IF(Q150=MOVIMENTOS!$D$53,MOVIMENTOS!$D$54,IF(Q150=MOVIMENTOS!$E$53,MOVIMENTOS!$E$54,IF(Q150=MOVIMENTOS!$F$53,MOVIMENTOS!$F$54,IF(Q150=MOVIMENTOS!$G$53,MOVIMENTOS!$G$54,IF(Q150=MOVIMENTOS!$H$53,MOVIMENTOS!$H$54,IF(Q150=MOVIMENTOS!$I$53,MOVIMENTOS!$I$54,IF(Q150=MOVIMENTOS!$J$53,MOVIMENTOS!$J$54,IF(Q150=MOVIMENTOS!$K$53,MOVIMENTOS!$K$54,IF(Q150=MOVIMENTOS!$L$53,MOVIMENTOS!$L$54,IF(Q150=MOVIMENTOS!$M$53,MOVIMENTOS!$M$54,0)))))))))))))</f>
        <v>0</v>
      </c>
      <c r="R151" s="33">
        <f>IF(R150=MOVIMENTOS!$A$53,MOVIMENTOS!$A$54,IF(R150=MOVIMENTOS!$B$53,MOVIMENTOS!$B$54,IF(R150=MOVIMENTOS!$C$53,MOVIMENTOS!$C$54,IF(R150=MOVIMENTOS!$D$53,MOVIMENTOS!$D$54,IF(R150=MOVIMENTOS!$E$53,MOVIMENTOS!$E$54,IF(R150=MOVIMENTOS!$F$53,MOVIMENTOS!$F$54,IF(R150=MOVIMENTOS!$G$53,MOVIMENTOS!$G$54,IF(R150=MOVIMENTOS!$H$53,MOVIMENTOS!$H$54,IF(R150=MOVIMENTOS!$I$53,MOVIMENTOS!$I$54,IF(R150=MOVIMENTOS!$J$53,MOVIMENTOS!$J$54,IF(R150=MOVIMENTOS!$K$53,MOVIMENTOS!$K$54,IF(R150=MOVIMENTOS!$L$53,MOVIMENTOS!$L$54,IF(R150=MOVIMENTOS!$M$53,MOVIMENTOS!$M$54,0)))))))))))))</f>
        <v>0</v>
      </c>
      <c r="S151" s="33">
        <f>IF(S150=MOVIMENTOS!$A$53,MOVIMENTOS!$A$54,IF(S150=MOVIMENTOS!$B$53,MOVIMENTOS!$B$54,IF(S150=MOVIMENTOS!$C$53,MOVIMENTOS!$C$54,IF(S150=MOVIMENTOS!$D$53,MOVIMENTOS!$D$54,IF(S150=MOVIMENTOS!$E$53,MOVIMENTOS!$E$54,IF(S150=MOVIMENTOS!$F$53,MOVIMENTOS!$F$54,IF(S150=MOVIMENTOS!$G$53,MOVIMENTOS!$G$54,IF(S150=MOVIMENTOS!$H$53,MOVIMENTOS!$H$54,IF(S150=MOVIMENTOS!$I$53,MOVIMENTOS!$I$54,IF(S150=MOVIMENTOS!$J$53,MOVIMENTOS!$J$54,IF(S150=MOVIMENTOS!$K$53,MOVIMENTOS!$K$54,IF(S150=MOVIMENTOS!$L$53,MOVIMENTOS!$L$54,IF(S150=MOVIMENTOS!$M$53,MOVIMENTOS!$M$54,0)))))))))))))</f>
        <v>0</v>
      </c>
      <c r="T151" s="33">
        <f>IF(T150=MOVIMENTOS!$A$53,MOVIMENTOS!$A$54,IF(T150=MOVIMENTOS!$B$53,MOVIMENTOS!$B$54,IF(T150=MOVIMENTOS!$C$53,MOVIMENTOS!$C$54,IF(T150=MOVIMENTOS!$D$53,MOVIMENTOS!$D$54,IF(T150=MOVIMENTOS!$E$53,MOVIMENTOS!$E$54,IF(T150=MOVIMENTOS!$F$53,MOVIMENTOS!$F$54,IF(T150=MOVIMENTOS!$G$53,MOVIMENTOS!$G$54,IF(T150=MOVIMENTOS!$H$53,MOVIMENTOS!$H$54,IF(T150=MOVIMENTOS!$I$53,MOVIMENTOS!$I$54,IF(T150=MOVIMENTOS!$J$53,MOVIMENTOS!$J$54,IF(T150=MOVIMENTOS!$K$53,MOVIMENTOS!$K$54,IF(T150=MOVIMENTOS!$L$53,MOVIMENTOS!$L$54,IF(T150=MOVIMENTOS!$M$53,MOVIMENTOS!$M$54,0)))))))))))))</f>
        <v>0</v>
      </c>
      <c r="U151" s="33">
        <f>IF(U150=MOVIMENTOS!$A$53,MOVIMENTOS!$A$54,IF(U150=MOVIMENTOS!$B$53,MOVIMENTOS!$B$54,IF(U150=MOVIMENTOS!$C$53,MOVIMENTOS!$C$54,IF(U150=MOVIMENTOS!$D$53,MOVIMENTOS!$D$54,IF(U150=MOVIMENTOS!$E$53,MOVIMENTOS!$E$54,IF(U150=MOVIMENTOS!$F$53,MOVIMENTOS!$F$54,IF(U150=MOVIMENTOS!$G$53,MOVIMENTOS!$G$54,IF(U150=MOVIMENTOS!$H$53,MOVIMENTOS!$H$54,IF(U150=MOVIMENTOS!$I$53,MOVIMENTOS!$I$54,IF(U150=MOVIMENTOS!$J$53,MOVIMENTOS!$J$54,IF(U150=MOVIMENTOS!$K$53,MOVIMENTOS!$K$54,IF(U150=MOVIMENTOS!$L$53,MOVIMENTOS!$L$54,IF(U150=MOVIMENTOS!$M$53,MOVIMENTOS!$M$54,0)))))))))))))</f>
        <v>0</v>
      </c>
      <c r="V151" s="33">
        <f>IF(V150=MOVIMENTOS!$A$53,MOVIMENTOS!$A$54,IF(V150=MOVIMENTOS!$B$53,MOVIMENTOS!$B$54,IF(V150=MOVIMENTOS!$C$53,MOVIMENTOS!$C$54,IF(V150=MOVIMENTOS!$D$53,MOVIMENTOS!$D$54,IF(V150=MOVIMENTOS!$E$53,MOVIMENTOS!$E$54,IF(V150=MOVIMENTOS!$F$53,MOVIMENTOS!$F$54,IF(V150=MOVIMENTOS!$G$53,MOVIMENTOS!$G$54,IF(V150=MOVIMENTOS!$H$53,MOVIMENTOS!$H$54,IF(V150=MOVIMENTOS!$I$53,MOVIMENTOS!$I$54,IF(V150=MOVIMENTOS!$J$53,MOVIMENTOS!$J$54,IF(V150=MOVIMENTOS!$K$53,MOVIMENTOS!$K$54,IF(V150=MOVIMENTOS!$L$53,MOVIMENTOS!$L$54,IF(V150=MOVIMENTOS!$M$53,MOVIMENTOS!$M$54,0)))))))))))))</f>
        <v>0</v>
      </c>
      <c r="W151" s="89">
        <f>IF(W150=MOVIMENTOS!$A$53,MOVIMENTOS!$A$54,IF(W150=MOVIMENTOS!$B$53,MOVIMENTOS!$B$54,IF(W150=MOVIMENTOS!$C$53,MOVIMENTOS!$C$54,IF(W150=MOVIMENTOS!$D$53,MOVIMENTOS!$D$54,IF(W150=MOVIMENTOS!$E$53,MOVIMENTOS!$E$54,IF(W150=MOVIMENTOS!$F$53,MOVIMENTOS!$F$54,IF(W150=MOVIMENTOS!$G$53,MOVIMENTOS!$G$54,IF(W150=MOVIMENTOS!$H$53,MOVIMENTOS!$H$54,IF(W150=MOVIMENTOS!$I$53,MOVIMENTOS!$I$54,IF(W150=MOVIMENTOS!$J$53,MOVIMENTOS!$J$54,IF(W150=MOVIMENTOS!$K$53,MOVIMENTOS!$K$54,IF(W150=MOVIMENTOS!$L$53,MOVIMENTOS!$L$54,IF(W150=MOVIMENTOS!$M$53,MOVIMENTOS!$M$54,0)))))))))))))</f>
        <v>0</v>
      </c>
      <c r="X151" s="70">
        <f t="shared" ref="X151:X152" si="413">O151+W151+SUM(F154:V154)</f>
        <v>0</v>
      </c>
      <c r="Y151" s="126"/>
      <c r="Z151" s="68"/>
      <c r="AA151" s="60"/>
      <c r="AB151" s="61">
        <f>IF(B149="HYBRID",HLOOKUP(G150,MOVIMENTOS!$A$38:$AQ$39,2,0),0)</f>
        <v>0</v>
      </c>
      <c r="AC151" s="61">
        <f>IF(B149="HYBRID",HLOOKUP(H150,MOVIMENTOS!$A$38:$AQ$39,2,0),0)</f>
        <v>0</v>
      </c>
      <c r="AD151" s="61">
        <f>IF(B149="HYBRID",HLOOKUP(I150,MOVIMENTOS!$A$38:$AQ$39,2,0),0)</f>
        <v>0</v>
      </c>
      <c r="AE151" s="61">
        <f>IF(B149="HYBRID",HLOOKUP(J150,MOVIMENTOS!$A$38:$AQ$39,2,0),0)</f>
        <v>0</v>
      </c>
      <c r="AF151" s="61">
        <f>IF(B149="HYBRID",HLOOKUP(K150,MOVIMENTOS!$A$38:$AQ$39,2,0),0)</f>
        <v>0</v>
      </c>
      <c r="AG151" s="61">
        <f>IF(B149="HYBRID",HLOOKUP(L150,MOVIMENTOS!$A$38:$AQ$39,2,0),0)</f>
        <v>0</v>
      </c>
      <c r="AH151" s="61">
        <f>IF(B149="HYBRID",HLOOKUP(M150,MOVIMENTOS!$A$38:$AQ$39,2,0),0)</f>
        <v>0</v>
      </c>
      <c r="AI151" s="61">
        <f>IF(B149="HYBRID",HLOOKUP(N150,MOVIMENTOS!$A$38:$AQ$39,2,0),0)</f>
        <v>0</v>
      </c>
      <c r="AJ151" s="62">
        <f>IF(B149="TRE",HLOOKUP(G150,MOVIMENTOS!$A$57:$K$60,VLOOKUP($C$4,MOVIMENTOS!$A$63:$B$65,2,0),TRUE),0)</f>
        <v>0</v>
      </c>
      <c r="AK151" s="62">
        <f>IF(B149="TRE",HLOOKUP(H150,MOVIMENTOS!$A$57:$K$60,VLOOKUP($C$4,MOVIMENTOS!$A$63:$B$65,2,0),TRUE),0)</f>
        <v>0</v>
      </c>
      <c r="AL151" s="62">
        <f>IF(B149="TRE",HLOOKUP(I150,MOVIMENTOS!$A$57:$K$60,VLOOKUP($C$4,MOVIMENTOS!$A$63:$B$65,2,0),TRUE),0)</f>
        <v>0</v>
      </c>
      <c r="AM151" s="62">
        <f>IF(B149="TRE",HLOOKUP(J150,MOVIMENTOS!$A$57:$K$60,VLOOKUP($C$4,MOVIMENTOS!$A$63:$B$65,2,0),TRUE),0)</f>
        <v>0</v>
      </c>
      <c r="AN151" s="62">
        <f>IF(B149="TRE",HLOOKUP(M150,MOVIMENTOS!$A$57:$K$60,VLOOKUP($C$4,MOVIMENTOS!$A$63:$B$65,2,0),TRUE),0)</f>
        <v>0</v>
      </c>
      <c r="AO151" s="62">
        <f>IF(B149="TRE",HLOOKUP(N150,MOVIMENTOS!$A$57:$K$60,VLOOKUP($C$4,MOVIMENTOS!$A$63:$B$65,2,0),TRUE),0)</f>
        <v>0</v>
      </c>
      <c r="AP151" s="62">
        <f>IF(C149="TRE",HLOOKUP(P150,MOVIMENTOS!$A$57:$K$60,VLOOKUP($C$4,MOVIMENTOS!$A$63:$B$65,2,0),TRUE),0)</f>
        <v>0</v>
      </c>
      <c r="AQ151" s="62">
        <f>IF(D149="TRE",HLOOKUP(Q150,MOVIMENTOS!$A$57:$K$60,VLOOKUP($C$4,MOVIMENTOS!$A$63:$B$65,2,0),TRUE),0)</f>
        <v>0</v>
      </c>
      <c r="AR151" s="71" t="s">
        <v>1622</v>
      </c>
      <c r="AS151" s="60"/>
      <c r="AT151" s="60"/>
      <c r="AU151" s="60"/>
      <c r="AV151" s="60"/>
      <c r="AW151" s="60"/>
      <c r="AX151" s="60"/>
      <c r="AY151" s="60"/>
      <c r="AZ151" s="60"/>
      <c r="BA151" s="60"/>
      <c r="BB151" s="60"/>
      <c r="BC151" s="60"/>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row>
    <row r="152" spans="1:139" s="43" customFormat="1" ht="12" customHeight="1" x14ac:dyDescent="0.25">
      <c r="A152" s="146"/>
      <c r="B152" s="149"/>
      <c r="C152" s="42" t="str">
        <f t="shared" ref="C152" si="414">IF($C$4="Dueto","Faturização",IF($C$4="Dueto Misto","Faturização",IF($C$4="Equipa","Faturização",IF($C$4="Combinado","Faturização",""))))</f>
        <v/>
      </c>
      <c r="D152" s="101"/>
      <c r="E152" s="92" t="str">
        <f t="shared" ref="E152" si="415">IF(AND(C152="Faturização",B149="Hybrid"),"Faturização","")</f>
        <v/>
      </c>
      <c r="F152" s="73"/>
      <c r="G152" s="74"/>
      <c r="H152" s="75"/>
      <c r="I152" s="75"/>
      <c r="J152" s="75"/>
      <c r="K152" s="75"/>
      <c r="L152" s="75"/>
      <c r="M152" s="75"/>
      <c r="N152" s="76"/>
      <c r="O152" s="60">
        <f t="shared" ref="O152" si="416">(G151*G152)+(H151*H152)+(I151*I152)+(J151*J152)+(K151*K152)+(L151*L152)+(M151*M152)+(N151*N152)</f>
        <v>0</v>
      </c>
      <c r="P152" s="60"/>
      <c r="Q152" s="42"/>
      <c r="R152" s="42"/>
      <c r="S152" s="42"/>
      <c r="T152" s="42"/>
      <c r="U152" s="42"/>
      <c r="V152" s="42"/>
      <c r="W152" s="69">
        <f t="shared" ref="W152" si="417">(Q151*Q152)+(R151*R152)+(S151*S152)+(T151*T152)+(U151*U152)+(V151*V152)</f>
        <v>0</v>
      </c>
      <c r="X152" s="69">
        <f t="shared" si="413"/>
        <v>0</v>
      </c>
      <c r="Y152" s="126"/>
      <c r="Z152" s="60"/>
      <c r="AA152" s="60"/>
      <c r="AB152" s="61"/>
      <c r="AC152" s="61"/>
      <c r="AD152" s="61"/>
      <c r="AE152" s="61"/>
      <c r="AF152" s="61"/>
      <c r="AG152" s="61"/>
      <c r="AH152" s="61"/>
      <c r="AI152" s="61"/>
      <c r="AJ152" s="62"/>
      <c r="AK152" s="62"/>
      <c r="AL152" s="62"/>
      <c r="AM152" s="62"/>
      <c r="AN152" s="62"/>
      <c r="AO152" s="62"/>
      <c r="AP152" s="62"/>
      <c r="AQ152" s="62"/>
      <c r="AR152" s="69" t="s">
        <v>1623</v>
      </c>
      <c r="AS152" s="60"/>
      <c r="AT152" s="60"/>
      <c r="AU152" s="60"/>
      <c r="AV152" s="60"/>
      <c r="AW152" s="60"/>
      <c r="AX152" s="60"/>
      <c r="AY152" s="60"/>
      <c r="AZ152" s="60"/>
      <c r="BA152" s="60"/>
      <c r="BB152" s="60"/>
      <c r="BC152" s="60"/>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row>
    <row r="153" spans="1:139" s="43" customFormat="1" ht="12" customHeight="1" x14ac:dyDescent="0.25">
      <c r="A153" s="146"/>
      <c r="B153" s="149"/>
      <c r="C153" s="85" t="str">
        <f t="shared" ref="C153" si="418">IF(AND($B149="ACROB",$C$4="EQUIPA"),"ACROB_B",IF(AND($B149="ACROB",$C$4="combinado"),"ACROB_B",""))</f>
        <v/>
      </c>
      <c r="D153" s="101"/>
      <c r="E153" s="53" t="s">
        <v>68</v>
      </c>
      <c r="F153" s="84" t="str">
        <f t="shared" ref="F153" si="419">IF(C154="ACROB_C","ACRO-PAIR","")</f>
        <v/>
      </c>
      <c r="G153" s="78"/>
      <c r="H153" s="48"/>
      <c r="I153" s="48"/>
      <c r="J153" s="48"/>
      <c r="K153" s="48"/>
      <c r="L153" s="48"/>
      <c r="M153" s="48"/>
      <c r="N153" s="79"/>
      <c r="O153" s="48"/>
      <c r="P153" s="48"/>
      <c r="Q153" s="80"/>
      <c r="R153" s="80"/>
      <c r="S153" s="80"/>
      <c r="T153" s="80"/>
      <c r="U153" s="80"/>
      <c r="V153" s="77"/>
      <c r="W153" s="48"/>
      <c r="X153" s="48"/>
      <c r="Y153" s="126"/>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row>
    <row r="154" spans="1:139" s="43" customFormat="1" ht="12" customHeight="1" thickBot="1" x14ac:dyDescent="0.3">
      <c r="A154" s="147"/>
      <c r="B154" s="150"/>
      <c r="C154" s="86" t="str">
        <f t="shared" ref="C154" si="420">IF(AND(B149="ACROB",$C$5="DUETO"),"ACROB_C","")</f>
        <v/>
      </c>
      <c r="D154" s="102"/>
      <c r="E154" s="54" t="s">
        <v>1175</v>
      </c>
      <c r="F154" s="81"/>
      <c r="G154" s="82"/>
      <c r="H154" s="49"/>
      <c r="I154" s="49"/>
      <c r="J154" s="49"/>
      <c r="K154" s="49"/>
      <c r="L154" s="49"/>
      <c r="M154" s="49"/>
      <c r="N154" s="83"/>
      <c r="O154" s="48"/>
      <c r="P154" s="48"/>
      <c r="Q154" s="49"/>
      <c r="R154" s="49"/>
      <c r="S154" s="49"/>
      <c r="T154" s="49"/>
      <c r="U154" s="49"/>
      <c r="V154" s="83"/>
      <c r="W154" s="49"/>
      <c r="X154" s="49"/>
      <c r="Y154" s="127"/>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row>
    <row r="155" spans="1:139" s="43" customFormat="1" ht="12" customHeight="1" x14ac:dyDescent="0.25">
      <c r="A155" s="145"/>
      <c r="B155" s="148"/>
      <c r="C155" s="143" t="str">
        <f>IF(B155="HYBRID",MOVIMENTOS!$A$8,IF(B155="ACROB",MOVIMENTOS!$E$8,""))</f>
        <v/>
      </c>
      <c r="D155" s="100"/>
      <c r="E155" s="93" t="s">
        <v>1636</v>
      </c>
      <c r="F155" s="95" t="str">
        <f t="shared" ref="F155" si="421">IF(B155="HYBRID",0.5,IF(B155="TRE",0,""))</f>
        <v/>
      </c>
      <c r="G155" s="38"/>
      <c r="H155" s="40"/>
      <c r="I155" s="40"/>
      <c r="J155" s="40"/>
      <c r="K155" s="40"/>
      <c r="L155" s="40"/>
      <c r="M155" s="40"/>
      <c r="N155" s="39"/>
      <c r="O155" s="67"/>
      <c r="P155" s="107" t="str">
        <f>IF(B155="HYBRID",MOVIMENTOS!$G$8,"")</f>
        <v/>
      </c>
      <c r="Q155" s="41"/>
      <c r="R155" s="40"/>
      <c r="S155" s="40"/>
      <c r="T155" s="40"/>
      <c r="U155" s="40"/>
      <c r="V155" s="39"/>
      <c r="W155" s="67"/>
      <c r="X155" s="67"/>
      <c r="Y155" s="125">
        <f t="shared" ref="Y155" si="422">IF(E158="Faturização",X158,IF(E158="",X157,0))</f>
        <v>0</v>
      </c>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2"/>
      <c r="CQ155" s="42"/>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row>
    <row r="156" spans="1:139" s="43" customFormat="1" ht="12" customHeight="1" x14ac:dyDescent="0.25">
      <c r="A156" s="146"/>
      <c r="B156" s="149"/>
      <c r="C156" s="144"/>
      <c r="D156" s="101"/>
      <c r="E156" s="94"/>
      <c r="F156" s="96"/>
      <c r="G156" s="44"/>
      <c r="H156" s="46"/>
      <c r="I156" s="46"/>
      <c r="J156" s="46"/>
      <c r="K156" s="46"/>
      <c r="L156" s="46"/>
      <c r="M156" s="46"/>
      <c r="N156" s="45"/>
      <c r="O156" s="33"/>
      <c r="P156" s="108"/>
      <c r="Q156" s="46"/>
      <c r="R156" s="46"/>
      <c r="S156" s="46"/>
      <c r="T156" s="46"/>
      <c r="U156" s="46"/>
      <c r="V156" s="46"/>
      <c r="W156" s="60"/>
      <c r="X156" s="60"/>
      <c r="Y156" s="126"/>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42"/>
      <c r="DP156" s="42"/>
      <c r="DQ156" s="42"/>
      <c r="DR156" s="42"/>
      <c r="DS156" s="42"/>
      <c r="DT156" s="42"/>
      <c r="DU156" s="42"/>
      <c r="DV156" s="42"/>
      <c r="DW156" s="42"/>
      <c r="DX156" s="42"/>
      <c r="DY156" s="42"/>
      <c r="DZ156" s="42"/>
      <c r="EA156" s="42"/>
      <c r="EB156" s="42"/>
      <c r="EC156" s="42"/>
      <c r="ED156" s="42"/>
      <c r="EE156" s="42"/>
      <c r="EF156" s="42"/>
      <c r="EG156" s="42"/>
      <c r="EH156" s="42"/>
      <c r="EI156" s="42"/>
    </row>
    <row r="157" spans="1:139" s="43" customFormat="1" ht="12" customHeight="1" x14ac:dyDescent="0.3">
      <c r="A157" s="146"/>
      <c r="B157" s="149"/>
      <c r="C157" s="47" t="str">
        <f>IF(B155="HYBRID",MOVIMENTOS!$P$8,"")</f>
        <v/>
      </c>
      <c r="D157" s="101"/>
      <c r="E157" s="91" t="s">
        <v>1175</v>
      </c>
      <c r="F157" s="32">
        <f>IF(F156=MOVIMENTOS!$A$35,MOVIMENTOS!$A$36,IF(F156=MOVIMENTOS!$B$35,MOVIMENTOS!$B$36,IF(F156=MOVIMENTOS!$C$35,MOVIMENTOS!$C$36,IF(F156=MOVIMENTOS!$D$35,MOVIMENTOS!$D$36,IF(F156=MOVIMENTOS!$F$35,MOVIMENTOS!$F$36,IF(F156=MOVIMENTOS!$G$35,MOVIMENTOS!$G$36,IF(F156=MOVIMENTOS!$H$35,MOVIMENTOS!$H$36,0)))))))</f>
        <v>0</v>
      </c>
      <c r="G157" s="57">
        <f t="shared" ref="G157" si="423">IF(OR(IFERROR(AB157,TRUE)=TRUE,IFERROR(AJ157,TRUE)=TRUE)=TRUE,0,IF(AB157=0,AJ157,AB157))</f>
        <v>0</v>
      </c>
      <c r="H157" s="57">
        <f t="shared" ref="H157" si="424">IF(OR(IFERROR(AC157,TRUE)=TRUE,IFERROR(AK157,TRUE)=TRUE)=TRUE,0,IF(AC157=0,AK157,AC157))</f>
        <v>0</v>
      </c>
      <c r="I157" s="57">
        <f t="shared" ref="I157" si="425">IF(OR(IFERROR(AD157,TRUE)=TRUE,IFERROR(AL157,TRUE)=TRUE)=TRUE,0,IF(AD157=0,AL157,AD157))</f>
        <v>0</v>
      </c>
      <c r="J157" s="57">
        <f t="shared" ref="J157" si="426">IF(OR(IFERROR(AE157,TRUE)=TRUE,IFERROR(AM157,TRUE)=TRUE)=TRUE,0,IF(AE157=0,AM157,AE157))</f>
        <v>0</v>
      </c>
      <c r="K157" s="57">
        <f t="shared" ref="K157" si="427">IF(OR(IFERROR(AF157,TRUE)=TRUE,IFERROR(AN157,TRUE)=TRUE)=TRUE,0,IF(AF157=0,AN157,AF157))</f>
        <v>0</v>
      </c>
      <c r="L157" s="57">
        <f t="shared" ref="L157" si="428">IF(OR(IFERROR(AG157,TRUE)=TRUE,IFERROR(AO157,TRUE)=TRUE)=TRUE,0,IF(AG157=0,AO157,AG157))</f>
        <v>0</v>
      </c>
      <c r="M157" s="57">
        <f t="shared" ref="M157" si="429">IF(OR(IFERROR(AH157,TRUE)=TRUE,IFERROR(AP157,TRUE)=TRUE)=TRUE,0,IF(AH157=0,AP157,AH157))</f>
        <v>0</v>
      </c>
      <c r="N157" s="57">
        <f t="shared" ref="N157" si="430">IF(OR(IFERROR(AI157,TRUE)=TRUE,IFERROR(AQ157,TRUE)=TRUE)=TRUE,0,IF(AI157=0,AQ157,AI157))</f>
        <v>0</v>
      </c>
      <c r="O157" s="33">
        <f t="shared" ref="O157" si="431">SUM(G157:N157)</f>
        <v>0</v>
      </c>
      <c r="P157" s="33" t="str">
        <f t="shared" ref="P157" si="432">C157</f>
        <v/>
      </c>
      <c r="Q157" s="33">
        <f>IF(Q156=MOVIMENTOS!$A$53,MOVIMENTOS!$A$54,IF(Q156=MOVIMENTOS!$B$53,MOVIMENTOS!$B$54,IF(Q156=MOVIMENTOS!$C$53,MOVIMENTOS!$C$54,IF(Q156=MOVIMENTOS!$D$53,MOVIMENTOS!$D$54,IF(Q156=MOVIMENTOS!$E$53,MOVIMENTOS!$E$54,IF(Q156=MOVIMENTOS!$F$53,MOVIMENTOS!$F$54,IF(Q156=MOVIMENTOS!$G$53,MOVIMENTOS!$G$54,IF(Q156=MOVIMENTOS!$H$53,MOVIMENTOS!$H$54,IF(Q156=MOVIMENTOS!$I$53,MOVIMENTOS!$I$54,IF(Q156=MOVIMENTOS!$J$53,MOVIMENTOS!$J$54,IF(Q156=MOVIMENTOS!$K$53,MOVIMENTOS!$K$54,IF(Q156=MOVIMENTOS!$L$53,MOVIMENTOS!$L$54,IF(Q156=MOVIMENTOS!$M$53,MOVIMENTOS!$M$54,0)))))))))))))</f>
        <v>0</v>
      </c>
      <c r="R157" s="33">
        <f>IF(R156=MOVIMENTOS!$A$53,MOVIMENTOS!$A$54,IF(R156=MOVIMENTOS!$B$53,MOVIMENTOS!$B$54,IF(R156=MOVIMENTOS!$C$53,MOVIMENTOS!$C$54,IF(R156=MOVIMENTOS!$D$53,MOVIMENTOS!$D$54,IF(R156=MOVIMENTOS!$E$53,MOVIMENTOS!$E$54,IF(R156=MOVIMENTOS!$F$53,MOVIMENTOS!$F$54,IF(R156=MOVIMENTOS!$G$53,MOVIMENTOS!$G$54,IF(R156=MOVIMENTOS!$H$53,MOVIMENTOS!$H$54,IF(R156=MOVIMENTOS!$I$53,MOVIMENTOS!$I$54,IF(R156=MOVIMENTOS!$J$53,MOVIMENTOS!$J$54,IF(R156=MOVIMENTOS!$K$53,MOVIMENTOS!$K$54,IF(R156=MOVIMENTOS!$L$53,MOVIMENTOS!$L$54,IF(R156=MOVIMENTOS!$M$53,MOVIMENTOS!$M$54,0)))))))))))))</f>
        <v>0</v>
      </c>
      <c r="S157" s="33">
        <f>IF(S156=MOVIMENTOS!$A$53,MOVIMENTOS!$A$54,IF(S156=MOVIMENTOS!$B$53,MOVIMENTOS!$B$54,IF(S156=MOVIMENTOS!$C$53,MOVIMENTOS!$C$54,IF(S156=MOVIMENTOS!$D$53,MOVIMENTOS!$D$54,IF(S156=MOVIMENTOS!$E$53,MOVIMENTOS!$E$54,IF(S156=MOVIMENTOS!$F$53,MOVIMENTOS!$F$54,IF(S156=MOVIMENTOS!$G$53,MOVIMENTOS!$G$54,IF(S156=MOVIMENTOS!$H$53,MOVIMENTOS!$H$54,IF(S156=MOVIMENTOS!$I$53,MOVIMENTOS!$I$54,IF(S156=MOVIMENTOS!$J$53,MOVIMENTOS!$J$54,IF(S156=MOVIMENTOS!$K$53,MOVIMENTOS!$K$54,IF(S156=MOVIMENTOS!$L$53,MOVIMENTOS!$L$54,IF(S156=MOVIMENTOS!$M$53,MOVIMENTOS!$M$54,0)))))))))))))</f>
        <v>0</v>
      </c>
      <c r="T157" s="33">
        <f>IF(T156=MOVIMENTOS!$A$53,MOVIMENTOS!$A$54,IF(T156=MOVIMENTOS!$B$53,MOVIMENTOS!$B$54,IF(T156=MOVIMENTOS!$C$53,MOVIMENTOS!$C$54,IF(T156=MOVIMENTOS!$D$53,MOVIMENTOS!$D$54,IF(T156=MOVIMENTOS!$E$53,MOVIMENTOS!$E$54,IF(T156=MOVIMENTOS!$F$53,MOVIMENTOS!$F$54,IF(T156=MOVIMENTOS!$G$53,MOVIMENTOS!$G$54,IF(T156=MOVIMENTOS!$H$53,MOVIMENTOS!$H$54,IF(T156=MOVIMENTOS!$I$53,MOVIMENTOS!$I$54,IF(T156=MOVIMENTOS!$J$53,MOVIMENTOS!$J$54,IF(T156=MOVIMENTOS!$K$53,MOVIMENTOS!$K$54,IF(T156=MOVIMENTOS!$L$53,MOVIMENTOS!$L$54,IF(T156=MOVIMENTOS!$M$53,MOVIMENTOS!$M$54,0)))))))))))))</f>
        <v>0</v>
      </c>
      <c r="U157" s="33">
        <f>IF(U156=MOVIMENTOS!$A$53,MOVIMENTOS!$A$54,IF(U156=MOVIMENTOS!$B$53,MOVIMENTOS!$B$54,IF(U156=MOVIMENTOS!$C$53,MOVIMENTOS!$C$54,IF(U156=MOVIMENTOS!$D$53,MOVIMENTOS!$D$54,IF(U156=MOVIMENTOS!$E$53,MOVIMENTOS!$E$54,IF(U156=MOVIMENTOS!$F$53,MOVIMENTOS!$F$54,IF(U156=MOVIMENTOS!$G$53,MOVIMENTOS!$G$54,IF(U156=MOVIMENTOS!$H$53,MOVIMENTOS!$H$54,IF(U156=MOVIMENTOS!$I$53,MOVIMENTOS!$I$54,IF(U156=MOVIMENTOS!$J$53,MOVIMENTOS!$J$54,IF(U156=MOVIMENTOS!$K$53,MOVIMENTOS!$K$54,IF(U156=MOVIMENTOS!$L$53,MOVIMENTOS!$L$54,IF(U156=MOVIMENTOS!$M$53,MOVIMENTOS!$M$54,0)))))))))))))</f>
        <v>0</v>
      </c>
      <c r="V157" s="33">
        <f>IF(V156=MOVIMENTOS!$A$53,MOVIMENTOS!$A$54,IF(V156=MOVIMENTOS!$B$53,MOVIMENTOS!$B$54,IF(V156=MOVIMENTOS!$C$53,MOVIMENTOS!$C$54,IF(V156=MOVIMENTOS!$D$53,MOVIMENTOS!$D$54,IF(V156=MOVIMENTOS!$E$53,MOVIMENTOS!$E$54,IF(V156=MOVIMENTOS!$F$53,MOVIMENTOS!$F$54,IF(V156=MOVIMENTOS!$G$53,MOVIMENTOS!$G$54,IF(V156=MOVIMENTOS!$H$53,MOVIMENTOS!$H$54,IF(V156=MOVIMENTOS!$I$53,MOVIMENTOS!$I$54,IF(V156=MOVIMENTOS!$J$53,MOVIMENTOS!$J$54,IF(V156=MOVIMENTOS!$K$53,MOVIMENTOS!$K$54,IF(V156=MOVIMENTOS!$L$53,MOVIMENTOS!$L$54,IF(V156=MOVIMENTOS!$M$53,MOVIMENTOS!$M$54,0)))))))))))))</f>
        <v>0</v>
      </c>
      <c r="W157" s="89">
        <f>IF(W156=MOVIMENTOS!$A$53,MOVIMENTOS!$A$54,IF(W156=MOVIMENTOS!$B$53,MOVIMENTOS!$B$54,IF(W156=MOVIMENTOS!$C$53,MOVIMENTOS!$C$54,IF(W156=MOVIMENTOS!$D$53,MOVIMENTOS!$D$54,IF(W156=MOVIMENTOS!$E$53,MOVIMENTOS!$E$54,IF(W156=MOVIMENTOS!$F$53,MOVIMENTOS!$F$54,IF(W156=MOVIMENTOS!$G$53,MOVIMENTOS!$G$54,IF(W156=MOVIMENTOS!$H$53,MOVIMENTOS!$H$54,IF(W156=MOVIMENTOS!$I$53,MOVIMENTOS!$I$54,IF(W156=MOVIMENTOS!$J$53,MOVIMENTOS!$J$54,IF(W156=MOVIMENTOS!$K$53,MOVIMENTOS!$K$54,IF(W156=MOVIMENTOS!$L$53,MOVIMENTOS!$L$54,IF(W156=MOVIMENTOS!$M$53,MOVIMENTOS!$M$54,0)))))))))))))</f>
        <v>0</v>
      </c>
      <c r="X157" s="70">
        <f t="shared" ref="X157:X158" si="433">O157+W157+SUM(F160:V160)</f>
        <v>0</v>
      </c>
      <c r="Y157" s="126"/>
      <c r="Z157" s="68"/>
      <c r="AA157" s="60"/>
      <c r="AB157" s="61">
        <f>IF(B155="HYBRID",HLOOKUP(G156,MOVIMENTOS!$A$38:$AQ$39,2,0),0)</f>
        <v>0</v>
      </c>
      <c r="AC157" s="61">
        <f>IF(B155="HYBRID",HLOOKUP(H156,MOVIMENTOS!$A$38:$AQ$39,2,0),0)</f>
        <v>0</v>
      </c>
      <c r="AD157" s="61">
        <f>IF(B155="HYBRID",HLOOKUP(I156,MOVIMENTOS!$A$38:$AQ$39,2,0),0)</f>
        <v>0</v>
      </c>
      <c r="AE157" s="61">
        <f>IF(B155="HYBRID",HLOOKUP(J156,MOVIMENTOS!$A$38:$AQ$39,2,0),0)</f>
        <v>0</v>
      </c>
      <c r="AF157" s="61">
        <f>IF(B155="HYBRID",HLOOKUP(K156,MOVIMENTOS!$A$38:$AQ$39,2,0),0)</f>
        <v>0</v>
      </c>
      <c r="AG157" s="61">
        <f>IF(B155="HYBRID",HLOOKUP(L156,MOVIMENTOS!$A$38:$AQ$39,2,0),0)</f>
        <v>0</v>
      </c>
      <c r="AH157" s="61">
        <f>IF(B155="HYBRID",HLOOKUP(M156,MOVIMENTOS!$A$38:$AQ$39,2,0),0)</f>
        <v>0</v>
      </c>
      <c r="AI157" s="61">
        <f>IF(B155="HYBRID",HLOOKUP(N156,MOVIMENTOS!$A$38:$AQ$39,2,0),0)</f>
        <v>0</v>
      </c>
      <c r="AJ157" s="62">
        <f>IF(B155="TRE",HLOOKUP(G156,MOVIMENTOS!$A$57:$K$60,VLOOKUP($C$4,MOVIMENTOS!$A$63:$B$65,2,0),TRUE),0)</f>
        <v>0</v>
      </c>
      <c r="AK157" s="62">
        <f>IF(B155="TRE",HLOOKUP(H156,MOVIMENTOS!$A$57:$K$60,VLOOKUP($C$4,MOVIMENTOS!$A$63:$B$65,2,0),TRUE),0)</f>
        <v>0</v>
      </c>
      <c r="AL157" s="62">
        <f>IF(B155="TRE",HLOOKUP(I156,MOVIMENTOS!$A$57:$K$60,VLOOKUP($C$4,MOVIMENTOS!$A$63:$B$65,2,0),TRUE),0)</f>
        <v>0</v>
      </c>
      <c r="AM157" s="62">
        <f>IF(B155="TRE",HLOOKUP(J156,MOVIMENTOS!$A$57:$K$60,VLOOKUP($C$4,MOVIMENTOS!$A$63:$B$65,2,0),TRUE),0)</f>
        <v>0</v>
      </c>
      <c r="AN157" s="62">
        <f>IF(B155="TRE",HLOOKUP(M156,MOVIMENTOS!$A$57:$K$60,VLOOKUP($C$4,MOVIMENTOS!$A$63:$B$65,2,0),TRUE),0)</f>
        <v>0</v>
      </c>
      <c r="AO157" s="62">
        <f>IF(B155="TRE",HLOOKUP(N156,MOVIMENTOS!$A$57:$K$60,VLOOKUP($C$4,MOVIMENTOS!$A$63:$B$65,2,0),TRUE),0)</f>
        <v>0</v>
      </c>
      <c r="AP157" s="62">
        <f>IF(C155="TRE",HLOOKUP(P156,MOVIMENTOS!$A$57:$K$60,VLOOKUP($C$4,MOVIMENTOS!$A$63:$B$65,2,0),TRUE),0)</f>
        <v>0</v>
      </c>
      <c r="AQ157" s="62">
        <f>IF(D155="TRE",HLOOKUP(Q156,MOVIMENTOS!$A$57:$K$60,VLOOKUP($C$4,MOVIMENTOS!$A$63:$B$65,2,0),TRUE),0)</f>
        <v>0</v>
      </c>
      <c r="AR157" s="71" t="s">
        <v>1622</v>
      </c>
      <c r="AS157" s="60"/>
      <c r="AT157" s="60"/>
      <c r="AU157" s="60"/>
      <c r="AV157" s="60"/>
      <c r="AW157" s="60"/>
      <c r="AX157" s="60"/>
      <c r="AY157" s="60"/>
      <c r="AZ157" s="60"/>
      <c r="BA157" s="60"/>
      <c r="BB157" s="60"/>
      <c r="BC157" s="60"/>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row>
    <row r="158" spans="1:139" s="43" customFormat="1" ht="12" customHeight="1" x14ac:dyDescent="0.25">
      <c r="A158" s="146"/>
      <c r="B158" s="149"/>
      <c r="C158" s="42" t="str">
        <f t="shared" ref="C158" si="434">IF($C$4="Dueto","Faturização",IF($C$4="Dueto Misto","Faturização",IF($C$4="Equipa","Faturização",IF($C$4="Combinado","Faturização",""))))</f>
        <v/>
      </c>
      <c r="D158" s="101"/>
      <c r="E158" s="92" t="str">
        <f t="shared" ref="E158" si="435">IF(AND(C158="Faturização",B155="Hybrid"),"Faturização","")</f>
        <v/>
      </c>
      <c r="F158" s="73"/>
      <c r="G158" s="74"/>
      <c r="H158" s="75"/>
      <c r="I158" s="75"/>
      <c r="J158" s="75"/>
      <c r="K158" s="75"/>
      <c r="L158" s="75"/>
      <c r="M158" s="75"/>
      <c r="N158" s="76"/>
      <c r="O158" s="60">
        <f t="shared" ref="O158" si="436">(G157*G158)+(H157*H158)+(I157*I158)+(J157*J158)+(K157*K158)+(L157*L158)+(M157*M158)+(N157*N158)</f>
        <v>0</v>
      </c>
      <c r="P158" s="60"/>
      <c r="Q158" s="42"/>
      <c r="R158" s="42"/>
      <c r="S158" s="42"/>
      <c r="T158" s="42"/>
      <c r="U158" s="42"/>
      <c r="V158" s="42"/>
      <c r="W158" s="69">
        <f t="shared" ref="W158" si="437">(Q157*Q158)+(R157*R158)+(S157*S158)+(T157*T158)+(U157*U158)+(V157*V158)</f>
        <v>0</v>
      </c>
      <c r="X158" s="69">
        <f t="shared" si="433"/>
        <v>0</v>
      </c>
      <c r="Y158" s="126"/>
      <c r="Z158" s="60"/>
      <c r="AA158" s="60"/>
      <c r="AB158" s="61"/>
      <c r="AC158" s="61"/>
      <c r="AD158" s="61"/>
      <c r="AE158" s="61"/>
      <c r="AF158" s="61"/>
      <c r="AG158" s="61"/>
      <c r="AH158" s="61"/>
      <c r="AI158" s="61"/>
      <c r="AJ158" s="62"/>
      <c r="AK158" s="62"/>
      <c r="AL158" s="62"/>
      <c r="AM158" s="62"/>
      <c r="AN158" s="62"/>
      <c r="AO158" s="62"/>
      <c r="AP158" s="62"/>
      <c r="AQ158" s="62"/>
      <c r="AR158" s="69" t="s">
        <v>1623</v>
      </c>
      <c r="AS158" s="60"/>
      <c r="AT158" s="60"/>
      <c r="AU158" s="60"/>
      <c r="AV158" s="60"/>
      <c r="AW158" s="60"/>
      <c r="AX158" s="60"/>
      <c r="AY158" s="60"/>
      <c r="AZ158" s="60"/>
      <c r="BA158" s="60"/>
      <c r="BB158" s="60"/>
      <c r="BC158" s="60"/>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2"/>
      <c r="DV158" s="42"/>
      <c r="DW158" s="42"/>
      <c r="DX158" s="42"/>
      <c r="DY158" s="42"/>
      <c r="DZ158" s="42"/>
      <c r="EA158" s="42"/>
      <c r="EB158" s="42"/>
      <c r="EC158" s="42"/>
      <c r="ED158" s="42"/>
      <c r="EE158" s="42"/>
      <c r="EF158" s="42"/>
      <c r="EG158" s="42"/>
      <c r="EH158" s="42"/>
      <c r="EI158" s="42"/>
    </row>
    <row r="159" spans="1:139" s="43" customFormat="1" ht="12" customHeight="1" x14ac:dyDescent="0.25">
      <c r="A159" s="146"/>
      <c r="B159" s="149"/>
      <c r="C159" s="85" t="str">
        <f t="shared" ref="C159" si="438">IF(AND($B155="ACROB",$C$4="EQUIPA"),"ACROB_B",IF(AND($B155="ACROB",$C$4="combinado"),"ACROB_B",""))</f>
        <v/>
      </c>
      <c r="D159" s="101"/>
      <c r="E159" s="53" t="s">
        <v>68</v>
      </c>
      <c r="F159" s="84" t="str">
        <f t="shared" ref="F159" si="439">IF(C160="ACROB_C","ACRO-PAIR","")</f>
        <v/>
      </c>
      <c r="G159" s="78"/>
      <c r="H159" s="48"/>
      <c r="I159" s="48"/>
      <c r="J159" s="48"/>
      <c r="K159" s="48"/>
      <c r="L159" s="48"/>
      <c r="M159" s="48"/>
      <c r="N159" s="79"/>
      <c r="O159" s="48"/>
      <c r="P159" s="48"/>
      <c r="Q159" s="80"/>
      <c r="R159" s="80"/>
      <c r="S159" s="80"/>
      <c r="T159" s="80"/>
      <c r="U159" s="80"/>
      <c r="V159" s="77"/>
      <c r="W159" s="48"/>
      <c r="X159" s="48"/>
      <c r="Y159" s="126"/>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row>
    <row r="160" spans="1:139" s="43" customFormat="1" ht="12" customHeight="1" thickBot="1" x14ac:dyDescent="0.3">
      <c r="A160" s="147"/>
      <c r="B160" s="150"/>
      <c r="C160" s="86" t="str">
        <f t="shared" ref="C160" si="440">IF(AND(B155="ACROB",$C$5="DUETO"),"ACROB_C","")</f>
        <v/>
      </c>
      <c r="D160" s="102"/>
      <c r="E160" s="54" t="s">
        <v>1175</v>
      </c>
      <c r="F160" s="81"/>
      <c r="G160" s="82"/>
      <c r="H160" s="49"/>
      <c r="I160" s="49"/>
      <c r="J160" s="49"/>
      <c r="K160" s="49"/>
      <c r="L160" s="49"/>
      <c r="M160" s="49"/>
      <c r="N160" s="83"/>
      <c r="O160" s="48"/>
      <c r="P160" s="48"/>
      <c r="Q160" s="49"/>
      <c r="R160" s="49"/>
      <c r="S160" s="49"/>
      <c r="T160" s="49"/>
      <c r="U160" s="49"/>
      <c r="V160" s="83"/>
      <c r="W160" s="49"/>
      <c r="X160" s="49"/>
      <c r="Y160" s="127"/>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row>
    <row r="161" spans="1:139" s="43" customFormat="1" ht="12" customHeight="1" x14ac:dyDescent="0.25">
      <c r="A161" s="145"/>
      <c r="B161" s="148"/>
      <c r="C161" s="143" t="str">
        <f>IF(B161="HYBRID",MOVIMENTOS!$A$8,IF(B161="ACROB",MOVIMENTOS!$E$8,""))</f>
        <v/>
      </c>
      <c r="D161" s="100"/>
      <c r="E161" s="93" t="s">
        <v>1636</v>
      </c>
      <c r="F161" s="95" t="str">
        <f t="shared" ref="F161" si="441">IF(B161="HYBRID",0.5,IF(B161="TRE",0,""))</f>
        <v/>
      </c>
      <c r="G161" s="38"/>
      <c r="H161" s="40"/>
      <c r="I161" s="40"/>
      <c r="J161" s="40"/>
      <c r="K161" s="40"/>
      <c r="L161" s="40"/>
      <c r="M161" s="40"/>
      <c r="N161" s="39"/>
      <c r="O161" s="67"/>
      <c r="P161" s="107" t="str">
        <f>IF(B161="HYBRID",MOVIMENTOS!$G$8,"")</f>
        <v/>
      </c>
      <c r="Q161" s="41"/>
      <c r="R161" s="40"/>
      <c r="S161" s="40"/>
      <c r="T161" s="40"/>
      <c r="U161" s="40"/>
      <c r="V161" s="39"/>
      <c r="W161" s="67"/>
      <c r="X161" s="67"/>
      <c r="Y161" s="125">
        <f t="shared" ref="Y161" si="442">IF(E164="Faturização",X164,IF(E164="",X163,0))</f>
        <v>0</v>
      </c>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row>
    <row r="162" spans="1:139" s="43" customFormat="1" ht="12" customHeight="1" x14ac:dyDescent="0.25">
      <c r="A162" s="146"/>
      <c r="B162" s="149"/>
      <c r="C162" s="144"/>
      <c r="D162" s="101"/>
      <c r="E162" s="94"/>
      <c r="F162" s="96"/>
      <c r="G162" s="44"/>
      <c r="H162" s="46"/>
      <c r="I162" s="46"/>
      <c r="J162" s="46"/>
      <c r="K162" s="46"/>
      <c r="L162" s="46"/>
      <c r="M162" s="46"/>
      <c r="N162" s="45"/>
      <c r="O162" s="33"/>
      <c r="P162" s="108"/>
      <c r="Q162" s="46"/>
      <c r="R162" s="46"/>
      <c r="S162" s="46"/>
      <c r="T162" s="46"/>
      <c r="U162" s="46"/>
      <c r="V162" s="46"/>
      <c r="W162" s="60"/>
      <c r="X162" s="60"/>
      <c r="Y162" s="126"/>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row>
    <row r="163" spans="1:139" s="43" customFormat="1" ht="12" customHeight="1" x14ac:dyDescent="0.3">
      <c r="A163" s="146"/>
      <c r="B163" s="149"/>
      <c r="C163" s="47" t="str">
        <f>IF(B161="HYBRID",MOVIMENTOS!$P$8,"")</f>
        <v/>
      </c>
      <c r="D163" s="101"/>
      <c r="E163" s="91" t="s">
        <v>1175</v>
      </c>
      <c r="F163" s="32">
        <f>IF(F162=MOVIMENTOS!$A$35,MOVIMENTOS!$A$36,IF(F162=MOVIMENTOS!$B$35,MOVIMENTOS!$B$36,IF(F162=MOVIMENTOS!$C$35,MOVIMENTOS!$C$36,IF(F162=MOVIMENTOS!$D$35,MOVIMENTOS!$D$36,IF(F162=MOVIMENTOS!$F$35,MOVIMENTOS!$F$36,IF(F162=MOVIMENTOS!$G$35,MOVIMENTOS!$G$36,IF(F162=MOVIMENTOS!$H$35,MOVIMENTOS!$H$36,0)))))))</f>
        <v>0</v>
      </c>
      <c r="G163" s="57">
        <f t="shared" ref="G163" si="443">IF(OR(IFERROR(AB163,TRUE)=TRUE,IFERROR(AJ163,TRUE)=TRUE)=TRUE,0,IF(AB163=0,AJ163,AB163))</f>
        <v>0</v>
      </c>
      <c r="H163" s="57">
        <f t="shared" ref="H163" si="444">IF(OR(IFERROR(AC163,TRUE)=TRUE,IFERROR(AK163,TRUE)=TRUE)=TRUE,0,IF(AC163=0,AK163,AC163))</f>
        <v>0</v>
      </c>
      <c r="I163" s="57">
        <f t="shared" ref="I163" si="445">IF(OR(IFERROR(AD163,TRUE)=TRUE,IFERROR(AL163,TRUE)=TRUE)=TRUE,0,IF(AD163=0,AL163,AD163))</f>
        <v>0</v>
      </c>
      <c r="J163" s="57">
        <f t="shared" ref="J163" si="446">IF(OR(IFERROR(AE163,TRUE)=TRUE,IFERROR(AM163,TRUE)=TRUE)=TRUE,0,IF(AE163=0,AM163,AE163))</f>
        <v>0</v>
      </c>
      <c r="K163" s="57">
        <f t="shared" ref="K163" si="447">IF(OR(IFERROR(AF163,TRUE)=TRUE,IFERROR(AN163,TRUE)=TRUE)=TRUE,0,IF(AF163=0,AN163,AF163))</f>
        <v>0</v>
      </c>
      <c r="L163" s="57">
        <f t="shared" ref="L163" si="448">IF(OR(IFERROR(AG163,TRUE)=TRUE,IFERROR(AO163,TRUE)=TRUE)=TRUE,0,IF(AG163=0,AO163,AG163))</f>
        <v>0</v>
      </c>
      <c r="M163" s="57">
        <f t="shared" ref="M163" si="449">IF(OR(IFERROR(AH163,TRUE)=TRUE,IFERROR(AP163,TRUE)=TRUE)=TRUE,0,IF(AH163=0,AP163,AH163))</f>
        <v>0</v>
      </c>
      <c r="N163" s="57">
        <f t="shared" ref="N163" si="450">IF(OR(IFERROR(AI163,TRUE)=TRUE,IFERROR(AQ163,TRUE)=TRUE)=TRUE,0,IF(AI163=0,AQ163,AI163))</f>
        <v>0</v>
      </c>
      <c r="O163" s="33">
        <f t="shared" ref="O163" si="451">SUM(G163:N163)</f>
        <v>0</v>
      </c>
      <c r="P163" s="33" t="str">
        <f t="shared" ref="P163" si="452">C163</f>
        <v/>
      </c>
      <c r="Q163" s="33">
        <f>IF(Q162=MOVIMENTOS!$A$53,MOVIMENTOS!$A$54,IF(Q162=MOVIMENTOS!$B$53,MOVIMENTOS!$B$54,IF(Q162=MOVIMENTOS!$C$53,MOVIMENTOS!$C$54,IF(Q162=MOVIMENTOS!$D$53,MOVIMENTOS!$D$54,IF(Q162=MOVIMENTOS!$E$53,MOVIMENTOS!$E$54,IF(Q162=MOVIMENTOS!$F$53,MOVIMENTOS!$F$54,IF(Q162=MOVIMENTOS!$G$53,MOVIMENTOS!$G$54,IF(Q162=MOVIMENTOS!$H$53,MOVIMENTOS!$H$54,IF(Q162=MOVIMENTOS!$I$53,MOVIMENTOS!$I$54,IF(Q162=MOVIMENTOS!$J$53,MOVIMENTOS!$J$54,IF(Q162=MOVIMENTOS!$K$53,MOVIMENTOS!$K$54,IF(Q162=MOVIMENTOS!$L$53,MOVIMENTOS!$L$54,IF(Q162=MOVIMENTOS!$M$53,MOVIMENTOS!$M$54,0)))))))))))))</f>
        <v>0</v>
      </c>
      <c r="R163" s="33">
        <f>IF(R162=MOVIMENTOS!$A$53,MOVIMENTOS!$A$54,IF(R162=MOVIMENTOS!$B$53,MOVIMENTOS!$B$54,IF(R162=MOVIMENTOS!$C$53,MOVIMENTOS!$C$54,IF(R162=MOVIMENTOS!$D$53,MOVIMENTOS!$D$54,IF(R162=MOVIMENTOS!$E$53,MOVIMENTOS!$E$54,IF(R162=MOVIMENTOS!$F$53,MOVIMENTOS!$F$54,IF(R162=MOVIMENTOS!$G$53,MOVIMENTOS!$G$54,IF(R162=MOVIMENTOS!$H$53,MOVIMENTOS!$H$54,IF(R162=MOVIMENTOS!$I$53,MOVIMENTOS!$I$54,IF(R162=MOVIMENTOS!$J$53,MOVIMENTOS!$J$54,IF(R162=MOVIMENTOS!$K$53,MOVIMENTOS!$K$54,IF(R162=MOVIMENTOS!$L$53,MOVIMENTOS!$L$54,IF(R162=MOVIMENTOS!$M$53,MOVIMENTOS!$M$54,0)))))))))))))</f>
        <v>0</v>
      </c>
      <c r="S163" s="33">
        <f>IF(S162=MOVIMENTOS!$A$53,MOVIMENTOS!$A$54,IF(S162=MOVIMENTOS!$B$53,MOVIMENTOS!$B$54,IF(S162=MOVIMENTOS!$C$53,MOVIMENTOS!$C$54,IF(S162=MOVIMENTOS!$D$53,MOVIMENTOS!$D$54,IF(S162=MOVIMENTOS!$E$53,MOVIMENTOS!$E$54,IF(S162=MOVIMENTOS!$F$53,MOVIMENTOS!$F$54,IF(S162=MOVIMENTOS!$G$53,MOVIMENTOS!$G$54,IF(S162=MOVIMENTOS!$H$53,MOVIMENTOS!$H$54,IF(S162=MOVIMENTOS!$I$53,MOVIMENTOS!$I$54,IF(S162=MOVIMENTOS!$J$53,MOVIMENTOS!$J$54,IF(S162=MOVIMENTOS!$K$53,MOVIMENTOS!$K$54,IF(S162=MOVIMENTOS!$L$53,MOVIMENTOS!$L$54,IF(S162=MOVIMENTOS!$M$53,MOVIMENTOS!$M$54,0)))))))))))))</f>
        <v>0</v>
      </c>
      <c r="T163" s="33">
        <f>IF(T162=MOVIMENTOS!$A$53,MOVIMENTOS!$A$54,IF(T162=MOVIMENTOS!$B$53,MOVIMENTOS!$B$54,IF(T162=MOVIMENTOS!$C$53,MOVIMENTOS!$C$54,IF(T162=MOVIMENTOS!$D$53,MOVIMENTOS!$D$54,IF(T162=MOVIMENTOS!$E$53,MOVIMENTOS!$E$54,IF(T162=MOVIMENTOS!$F$53,MOVIMENTOS!$F$54,IF(T162=MOVIMENTOS!$G$53,MOVIMENTOS!$G$54,IF(T162=MOVIMENTOS!$H$53,MOVIMENTOS!$H$54,IF(T162=MOVIMENTOS!$I$53,MOVIMENTOS!$I$54,IF(T162=MOVIMENTOS!$J$53,MOVIMENTOS!$J$54,IF(T162=MOVIMENTOS!$K$53,MOVIMENTOS!$K$54,IF(T162=MOVIMENTOS!$L$53,MOVIMENTOS!$L$54,IF(T162=MOVIMENTOS!$M$53,MOVIMENTOS!$M$54,0)))))))))))))</f>
        <v>0</v>
      </c>
      <c r="U163" s="33">
        <f>IF(U162=MOVIMENTOS!$A$53,MOVIMENTOS!$A$54,IF(U162=MOVIMENTOS!$B$53,MOVIMENTOS!$B$54,IF(U162=MOVIMENTOS!$C$53,MOVIMENTOS!$C$54,IF(U162=MOVIMENTOS!$D$53,MOVIMENTOS!$D$54,IF(U162=MOVIMENTOS!$E$53,MOVIMENTOS!$E$54,IF(U162=MOVIMENTOS!$F$53,MOVIMENTOS!$F$54,IF(U162=MOVIMENTOS!$G$53,MOVIMENTOS!$G$54,IF(U162=MOVIMENTOS!$H$53,MOVIMENTOS!$H$54,IF(U162=MOVIMENTOS!$I$53,MOVIMENTOS!$I$54,IF(U162=MOVIMENTOS!$J$53,MOVIMENTOS!$J$54,IF(U162=MOVIMENTOS!$K$53,MOVIMENTOS!$K$54,IF(U162=MOVIMENTOS!$L$53,MOVIMENTOS!$L$54,IF(U162=MOVIMENTOS!$M$53,MOVIMENTOS!$M$54,0)))))))))))))</f>
        <v>0</v>
      </c>
      <c r="V163" s="33">
        <f>IF(V162=MOVIMENTOS!$A$53,MOVIMENTOS!$A$54,IF(V162=MOVIMENTOS!$B$53,MOVIMENTOS!$B$54,IF(V162=MOVIMENTOS!$C$53,MOVIMENTOS!$C$54,IF(V162=MOVIMENTOS!$D$53,MOVIMENTOS!$D$54,IF(V162=MOVIMENTOS!$E$53,MOVIMENTOS!$E$54,IF(V162=MOVIMENTOS!$F$53,MOVIMENTOS!$F$54,IF(V162=MOVIMENTOS!$G$53,MOVIMENTOS!$G$54,IF(V162=MOVIMENTOS!$H$53,MOVIMENTOS!$H$54,IF(V162=MOVIMENTOS!$I$53,MOVIMENTOS!$I$54,IF(V162=MOVIMENTOS!$J$53,MOVIMENTOS!$J$54,IF(V162=MOVIMENTOS!$K$53,MOVIMENTOS!$K$54,IF(V162=MOVIMENTOS!$L$53,MOVIMENTOS!$L$54,IF(V162=MOVIMENTOS!$M$53,MOVIMENTOS!$M$54,0)))))))))))))</f>
        <v>0</v>
      </c>
      <c r="W163" s="89">
        <f>IF(W162=MOVIMENTOS!$A$53,MOVIMENTOS!$A$54,IF(W162=MOVIMENTOS!$B$53,MOVIMENTOS!$B$54,IF(W162=MOVIMENTOS!$C$53,MOVIMENTOS!$C$54,IF(W162=MOVIMENTOS!$D$53,MOVIMENTOS!$D$54,IF(W162=MOVIMENTOS!$E$53,MOVIMENTOS!$E$54,IF(W162=MOVIMENTOS!$F$53,MOVIMENTOS!$F$54,IF(W162=MOVIMENTOS!$G$53,MOVIMENTOS!$G$54,IF(W162=MOVIMENTOS!$H$53,MOVIMENTOS!$H$54,IF(W162=MOVIMENTOS!$I$53,MOVIMENTOS!$I$54,IF(W162=MOVIMENTOS!$J$53,MOVIMENTOS!$J$54,IF(W162=MOVIMENTOS!$K$53,MOVIMENTOS!$K$54,IF(W162=MOVIMENTOS!$L$53,MOVIMENTOS!$L$54,IF(W162=MOVIMENTOS!$M$53,MOVIMENTOS!$M$54,0)))))))))))))</f>
        <v>0</v>
      </c>
      <c r="X163" s="70">
        <f t="shared" ref="X163:X164" si="453">O163+W163+SUM(F166:V166)</f>
        <v>0</v>
      </c>
      <c r="Y163" s="126"/>
      <c r="Z163" s="68"/>
      <c r="AA163" s="60"/>
      <c r="AB163" s="61">
        <f>IF(B161="HYBRID",HLOOKUP(G162,MOVIMENTOS!$A$38:$AQ$39,2,0),0)</f>
        <v>0</v>
      </c>
      <c r="AC163" s="61">
        <f>IF(B161="HYBRID",HLOOKUP(H162,MOVIMENTOS!$A$38:$AQ$39,2,0),0)</f>
        <v>0</v>
      </c>
      <c r="AD163" s="61">
        <f>IF(B161="HYBRID",HLOOKUP(I162,MOVIMENTOS!$A$38:$AQ$39,2,0),0)</f>
        <v>0</v>
      </c>
      <c r="AE163" s="61">
        <f>IF(B161="HYBRID",HLOOKUP(J162,MOVIMENTOS!$A$38:$AQ$39,2,0),0)</f>
        <v>0</v>
      </c>
      <c r="AF163" s="61">
        <f>IF(B161="HYBRID",HLOOKUP(K162,MOVIMENTOS!$A$38:$AQ$39,2,0),0)</f>
        <v>0</v>
      </c>
      <c r="AG163" s="61">
        <f>IF(B161="HYBRID",HLOOKUP(L162,MOVIMENTOS!$A$38:$AQ$39,2,0),0)</f>
        <v>0</v>
      </c>
      <c r="AH163" s="61">
        <f>IF(B161="HYBRID",HLOOKUP(M162,MOVIMENTOS!$A$38:$AQ$39,2,0),0)</f>
        <v>0</v>
      </c>
      <c r="AI163" s="61">
        <f>IF(B161="HYBRID",HLOOKUP(N162,MOVIMENTOS!$A$38:$AQ$39,2,0),0)</f>
        <v>0</v>
      </c>
      <c r="AJ163" s="62">
        <f>IF(B161="TRE",HLOOKUP(G162,MOVIMENTOS!$A$57:$K$60,VLOOKUP($C$4,MOVIMENTOS!$A$63:$B$65,2,0),TRUE),0)</f>
        <v>0</v>
      </c>
      <c r="AK163" s="62">
        <f>IF(B161="TRE",HLOOKUP(H162,MOVIMENTOS!$A$57:$K$60,VLOOKUP($C$4,MOVIMENTOS!$A$63:$B$65,2,0),TRUE),0)</f>
        <v>0</v>
      </c>
      <c r="AL163" s="62">
        <f>IF(B161="TRE",HLOOKUP(I162,MOVIMENTOS!$A$57:$K$60,VLOOKUP($C$4,MOVIMENTOS!$A$63:$B$65,2,0),TRUE),0)</f>
        <v>0</v>
      </c>
      <c r="AM163" s="62">
        <f>IF(B161="TRE",HLOOKUP(J162,MOVIMENTOS!$A$57:$K$60,VLOOKUP($C$4,MOVIMENTOS!$A$63:$B$65,2,0),TRUE),0)</f>
        <v>0</v>
      </c>
      <c r="AN163" s="62">
        <f>IF(B161="TRE",HLOOKUP(M162,MOVIMENTOS!$A$57:$K$60,VLOOKUP($C$4,MOVIMENTOS!$A$63:$B$65,2,0),TRUE),0)</f>
        <v>0</v>
      </c>
      <c r="AO163" s="62">
        <f>IF(B161="TRE",HLOOKUP(N162,MOVIMENTOS!$A$57:$K$60,VLOOKUP($C$4,MOVIMENTOS!$A$63:$B$65,2,0),TRUE),0)</f>
        <v>0</v>
      </c>
      <c r="AP163" s="62">
        <f>IF(C161="TRE",HLOOKUP(P162,MOVIMENTOS!$A$57:$K$60,VLOOKUP($C$4,MOVIMENTOS!$A$63:$B$65,2,0),TRUE),0)</f>
        <v>0</v>
      </c>
      <c r="AQ163" s="62">
        <f>IF(D161="TRE",HLOOKUP(Q162,MOVIMENTOS!$A$57:$K$60,VLOOKUP($C$4,MOVIMENTOS!$A$63:$B$65,2,0),TRUE),0)</f>
        <v>0</v>
      </c>
      <c r="AR163" s="71" t="s">
        <v>1622</v>
      </c>
      <c r="AS163" s="60"/>
      <c r="AT163" s="60"/>
      <c r="AU163" s="60"/>
      <c r="AV163" s="60"/>
      <c r="AW163" s="60"/>
      <c r="AX163" s="60"/>
      <c r="AY163" s="60"/>
      <c r="AZ163" s="60"/>
      <c r="BA163" s="60"/>
      <c r="BB163" s="60"/>
      <c r="BC163" s="60"/>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c r="DE163" s="42"/>
      <c r="DF163" s="42"/>
      <c r="DG163" s="42"/>
      <c r="DH163" s="42"/>
      <c r="DI163" s="42"/>
      <c r="DJ163" s="42"/>
      <c r="DK163" s="42"/>
      <c r="DL163" s="42"/>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row>
    <row r="164" spans="1:139" s="43" customFormat="1" ht="12" customHeight="1" x14ac:dyDescent="0.25">
      <c r="A164" s="146"/>
      <c r="B164" s="149"/>
      <c r="C164" s="42" t="str">
        <f t="shared" ref="C164" si="454">IF($C$4="Dueto","Faturização",IF($C$4="Dueto Misto","Faturização",IF($C$4="Equipa","Faturização",IF($C$4="Combinado","Faturização",""))))</f>
        <v/>
      </c>
      <c r="D164" s="101"/>
      <c r="E164" s="92" t="str">
        <f t="shared" ref="E164" si="455">IF(AND(C164="Faturização",B161="Hybrid"),"Faturização","")</f>
        <v/>
      </c>
      <c r="F164" s="73"/>
      <c r="G164" s="74"/>
      <c r="H164" s="75"/>
      <c r="I164" s="75"/>
      <c r="J164" s="75"/>
      <c r="K164" s="75"/>
      <c r="L164" s="75"/>
      <c r="M164" s="75"/>
      <c r="N164" s="76"/>
      <c r="O164" s="60">
        <f t="shared" ref="O164" si="456">(G163*G164)+(H163*H164)+(I163*I164)+(J163*J164)+(K163*K164)+(L163*L164)+(M163*M164)+(N163*N164)</f>
        <v>0</v>
      </c>
      <c r="P164" s="60"/>
      <c r="Q164" s="42"/>
      <c r="R164" s="42"/>
      <c r="S164" s="42"/>
      <c r="T164" s="42"/>
      <c r="U164" s="42"/>
      <c r="V164" s="42"/>
      <c r="W164" s="69">
        <f t="shared" ref="W164" si="457">(Q163*Q164)+(R163*R164)+(S163*S164)+(T163*T164)+(U163*U164)+(V163*V164)</f>
        <v>0</v>
      </c>
      <c r="X164" s="69">
        <f t="shared" si="453"/>
        <v>0</v>
      </c>
      <c r="Y164" s="126"/>
      <c r="Z164" s="60"/>
      <c r="AA164" s="60"/>
      <c r="AB164" s="61"/>
      <c r="AC164" s="61"/>
      <c r="AD164" s="61"/>
      <c r="AE164" s="61"/>
      <c r="AF164" s="61"/>
      <c r="AG164" s="61"/>
      <c r="AH164" s="61"/>
      <c r="AI164" s="61"/>
      <c r="AJ164" s="62"/>
      <c r="AK164" s="62"/>
      <c r="AL164" s="62"/>
      <c r="AM164" s="62"/>
      <c r="AN164" s="62"/>
      <c r="AO164" s="62"/>
      <c r="AP164" s="62"/>
      <c r="AQ164" s="62"/>
      <c r="AR164" s="69" t="s">
        <v>1623</v>
      </c>
      <c r="AS164" s="60"/>
      <c r="AT164" s="60"/>
      <c r="AU164" s="60"/>
      <c r="AV164" s="60"/>
      <c r="AW164" s="60"/>
      <c r="AX164" s="60"/>
      <c r="AY164" s="60"/>
      <c r="AZ164" s="60"/>
      <c r="BA164" s="60"/>
      <c r="BB164" s="60"/>
      <c r="BC164" s="60"/>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2"/>
      <c r="CK164" s="42"/>
      <c r="CL164" s="42"/>
      <c r="CM164" s="42"/>
      <c r="CN164" s="42"/>
      <c r="CO164" s="42"/>
      <c r="CP164" s="42"/>
      <c r="CQ164" s="42"/>
      <c r="CR164" s="42"/>
      <c r="CS164" s="42"/>
      <c r="CT164" s="42"/>
      <c r="CU164" s="42"/>
      <c r="CV164" s="42"/>
      <c r="CW164" s="42"/>
      <c r="CX164" s="42"/>
      <c r="CY164" s="42"/>
      <c r="CZ164" s="42"/>
      <c r="DA164" s="42"/>
      <c r="DB164" s="42"/>
      <c r="DC164" s="42"/>
      <c r="DD164" s="42"/>
      <c r="DE164" s="42"/>
      <c r="DF164" s="42"/>
      <c r="DG164" s="42"/>
      <c r="DH164" s="42"/>
      <c r="DI164" s="42"/>
      <c r="DJ164" s="42"/>
      <c r="DK164" s="42"/>
      <c r="DL164" s="42"/>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row>
    <row r="165" spans="1:139" s="43" customFormat="1" ht="12" customHeight="1" x14ac:dyDescent="0.25">
      <c r="A165" s="146"/>
      <c r="B165" s="149"/>
      <c r="C165" s="85" t="str">
        <f t="shared" ref="C165" si="458">IF(AND($B161="ACROB",$C$4="EQUIPA"),"ACROB_B",IF(AND($B161="ACROB",$C$4="combinado"),"ACROB_B",""))</f>
        <v/>
      </c>
      <c r="D165" s="101"/>
      <c r="E165" s="53" t="s">
        <v>68</v>
      </c>
      <c r="F165" s="84" t="str">
        <f t="shared" ref="F165" si="459">IF(C166="ACROB_C","ACRO-PAIR","")</f>
        <v/>
      </c>
      <c r="G165" s="78"/>
      <c r="H165" s="48"/>
      <c r="I165" s="48"/>
      <c r="J165" s="48"/>
      <c r="K165" s="48"/>
      <c r="L165" s="48"/>
      <c r="M165" s="48"/>
      <c r="N165" s="79"/>
      <c r="O165" s="48"/>
      <c r="P165" s="48"/>
      <c r="Q165" s="80"/>
      <c r="R165" s="80"/>
      <c r="S165" s="80"/>
      <c r="T165" s="80"/>
      <c r="U165" s="80"/>
      <c r="V165" s="77"/>
      <c r="W165" s="48"/>
      <c r="X165" s="48"/>
      <c r="Y165" s="126"/>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42"/>
      <c r="DP165" s="42"/>
      <c r="DQ165" s="42"/>
      <c r="DR165" s="42"/>
      <c r="DS165" s="42"/>
      <c r="DT165" s="42"/>
      <c r="DU165" s="42"/>
      <c r="DV165" s="42"/>
      <c r="DW165" s="42"/>
      <c r="DX165" s="42"/>
      <c r="DY165" s="42"/>
      <c r="DZ165" s="42"/>
      <c r="EA165" s="42"/>
      <c r="EB165" s="42"/>
      <c r="EC165" s="42"/>
      <c r="ED165" s="42"/>
      <c r="EE165" s="42"/>
      <c r="EF165" s="42"/>
      <c r="EG165" s="42"/>
      <c r="EH165" s="42"/>
      <c r="EI165" s="42"/>
    </row>
    <row r="166" spans="1:139" s="43" customFormat="1" ht="12" customHeight="1" thickBot="1" x14ac:dyDescent="0.3">
      <c r="A166" s="147"/>
      <c r="B166" s="150"/>
      <c r="C166" s="86" t="str">
        <f t="shared" ref="C166" si="460">IF(AND(B161="ACROB",$C$5="DUETO"),"ACROB_C","")</f>
        <v/>
      </c>
      <c r="D166" s="102"/>
      <c r="E166" s="54" t="s">
        <v>1175</v>
      </c>
      <c r="F166" s="81"/>
      <c r="G166" s="82"/>
      <c r="H166" s="49"/>
      <c r="I166" s="49"/>
      <c r="J166" s="49"/>
      <c r="K166" s="49"/>
      <c r="L166" s="49"/>
      <c r="M166" s="49"/>
      <c r="N166" s="83"/>
      <c r="O166" s="48"/>
      <c r="P166" s="48"/>
      <c r="Q166" s="49"/>
      <c r="R166" s="49"/>
      <c r="S166" s="49"/>
      <c r="T166" s="49"/>
      <c r="U166" s="49"/>
      <c r="V166" s="83"/>
      <c r="W166" s="49"/>
      <c r="X166" s="49"/>
      <c r="Y166" s="127"/>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row>
    <row r="167" spans="1:139" s="43" customFormat="1" ht="12" customHeight="1" x14ac:dyDescent="0.25">
      <c r="A167" s="145"/>
      <c r="B167" s="148"/>
      <c r="C167" s="143" t="str">
        <f>IF(B167="HYBRID",MOVIMENTOS!$A$8,IF(B167="ACROB",MOVIMENTOS!$E$8,""))</f>
        <v/>
      </c>
      <c r="D167" s="100"/>
      <c r="E167" s="93" t="s">
        <v>1636</v>
      </c>
      <c r="F167" s="95" t="str">
        <f t="shared" ref="F167" si="461">IF(B167="HYBRID",0.5,IF(B167="TRE",0,""))</f>
        <v/>
      </c>
      <c r="G167" s="38"/>
      <c r="H167" s="40"/>
      <c r="I167" s="40"/>
      <c r="J167" s="40"/>
      <c r="K167" s="40"/>
      <c r="L167" s="40"/>
      <c r="M167" s="40"/>
      <c r="N167" s="39"/>
      <c r="O167" s="67"/>
      <c r="P167" s="107" t="str">
        <f>IF(B167="HYBRID",MOVIMENTOS!$G$8,"")</f>
        <v/>
      </c>
      <c r="Q167" s="41"/>
      <c r="R167" s="40"/>
      <c r="S167" s="40"/>
      <c r="T167" s="40"/>
      <c r="U167" s="40"/>
      <c r="V167" s="39"/>
      <c r="W167" s="67"/>
      <c r="X167" s="67"/>
      <c r="Y167" s="125">
        <f t="shared" ref="Y167" si="462">IF(E170="Faturização",X170,IF(E170="",X169,0))</f>
        <v>0</v>
      </c>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row>
    <row r="168" spans="1:139" s="43" customFormat="1" ht="12" customHeight="1" x14ac:dyDescent="0.25">
      <c r="A168" s="146"/>
      <c r="B168" s="149"/>
      <c r="C168" s="144"/>
      <c r="D168" s="101"/>
      <c r="E168" s="94"/>
      <c r="F168" s="96"/>
      <c r="G168" s="44"/>
      <c r="H168" s="46"/>
      <c r="I168" s="46"/>
      <c r="J168" s="46"/>
      <c r="K168" s="46"/>
      <c r="L168" s="46"/>
      <c r="M168" s="46"/>
      <c r="N168" s="45"/>
      <c r="O168" s="33"/>
      <c r="P168" s="108"/>
      <c r="Q168" s="46"/>
      <c r="R168" s="46"/>
      <c r="S168" s="46"/>
      <c r="T168" s="46"/>
      <c r="U168" s="46"/>
      <c r="V168" s="46"/>
      <c r="W168" s="60"/>
      <c r="X168" s="60"/>
      <c r="Y168" s="126"/>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c r="CL168" s="42"/>
      <c r="CM168" s="42"/>
      <c r="CN168" s="42"/>
      <c r="CO168" s="42"/>
      <c r="CP168" s="42"/>
      <c r="CQ168" s="42"/>
      <c r="CR168" s="42"/>
      <c r="CS168" s="42"/>
      <c r="CT168" s="42"/>
      <c r="CU168" s="42"/>
      <c r="CV168" s="42"/>
      <c r="CW168" s="42"/>
      <c r="CX168" s="42"/>
      <c r="CY168" s="42"/>
      <c r="CZ168" s="42"/>
      <c r="DA168" s="42"/>
      <c r="DB168" s="42"/>
      <c r="DC168" s="42"/>
      <c r="DD168" s="42"/>
      <c r="DE168" s="42"/>
      <c r="DF168" s="42"/>
      <c r="DG168" s="42"/>
      <c r="DH168" s="42"/>
      <c r="DI168" s="42"/>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row>
    <row r="169" spans="1:139" s="43" customFormat="1" ht="12" customHeight="1" x14ac:dyDescent="0.3">
      <c r="A169" s="146"/>
      <c r="B169" s="149"/>
      <c r="C169" s="47" t="str">
        <f>IF(B167="HYBRID",MOVIMENTOS!$P$8,"")</f>
        <v/>
      </c>
      <c r="D169" s="101"/>
      <c r="E169" s="91" t="s">
        <v>1175</v>
      </c>
      <c r="F169" s="32">
        <f>IF(F168=MOVIMENTOS!$A$35,MOVIMENTOS!$A$36,IF(F168=MOVIMENTOS!$B$35,MOVIMENTOS!$B$36,IF(F168=MOVIMENTOS!$C$35,MOVIMENTOS!$C$36,IF(F168=MOVIMENTOS!$D$35,MOVIMENTOS!$D$36,IF(F168=MOVIMENTOS!$F$35,MOVIMENTOS!$F$36,IF(F168=MOVIMENTOS!$G$35,MOVIMENTOS!$G$36,IF(F168=MOVIMENTOS!$H$35,MOVIMENTOS!$H$36,0)))))))</f>
        <v>0</v>
      </c>
      <c r="G169" s="57">
        <f t="shared" ref="G169" si="463">IF(OR(IFERROR(AB169,TRUE)=TRUE,IFERROR(AJ169,TRUE)=TRUE)=TRUE,0,IF(AB169=0,AJ169,AB169))</f>
        <v>0</v>
      </c>
      <c r="H169" s="57">
        <f t="shared" ref="H169" si="464">IF(OR(IFERROR(AC169,TRUE)=TRUE,IFERROR(AK169,TRUE)=TRUE)=TRUE,0,IF(AC169=0,AK169,AC169))</f>
        <v>0</v>
      </c>
      <c r="I169" s="57">
        <f t="shared" ref="I169" si="465">IF(OR(IFERROR(AD169,TRUE)=TRUE,IFERROR(AL169,TRUE)=TRUE)=TRUE,0,IF(AD169=0,AL169,AD169))</f>
        <v>0</v>
      </c>
      <c r="J169" s="57">
        <f t="shared" ref="J169" si="466">IF(OR(IFERROR(AE169,TRUE)=TRUE,IFERROR(AM169,TRUE)=TRUE)=TRUE,0,IF(AE169=0,AM169,AE169))</f>
        <v>0</v>
      </c>
      <c r="K169" s="57">
        <f t="shared" ref="K169" si="467">IF(OR(IFERROR(AF169,TRUE)=TRUE,IFERROR(AN169,TRUE)=TRUE)=TRUE,0,IF(AF169=0,AN169,AF169))</f>
        <v>0</v>
      </c>
      <c r="L169" s="57">
        <f t="shared" ref="L169" si="468">IF(OR(IFERROR(AG169,TRUE)=TRUE,IFERROR(AO169,TRUE)=TRUE)=TRUE,0,IF(AG169=0,AO169,AG169))</f>
        <v>0</v>
      </c>
      <c r="M169" s="57">
        <f t="shared" ref="M169" si="469">IF(OR(IFERROR(AH169,TRUE)=TRUE,IFERROR(AP169,TRUE)=TRUE)=TRUE,0,IF(AH169=0,AP169,AH169))</f>
        <v>0</v>
      </c>
      <c r="N169" s="57">
        <f t="shared" ref="N169" si="470">IF(OR(IFERROR(AI169,TRUE)=TRUE,IFERROR(AQ169,TRUE)=TRUE)=TRUE,0,IF(AI169=0,AQ169,AI169))</f>
        <v>0</v>
      </c>
      <c r="O169" s="33">
        <f t="shared" ref="O169" si="471">SUM(G169:N169)</f>
        <v>0</v>
      </c>
      <c r="P169" s="33" t="str">
        <f t="shared" ref="P169" si="472">C169</f>
        <v/>
      </c>
      <c r="Q169" s="33">
        <f>IF(Q168=MOVIMENTOS!$A$53,MOVIMENTOS!$A$54,IF(Q168=MOVIMENTOS!$B$53,MOVIMENTOS!$B$54,IF(Q168=MOVIMENTOS!$C$53,MOVIMENTOS!$C$54,IF(Q168=MOVIMENTOS!$D$53,MOVIMENTOS!$D$54,IF(Q168=MOVIMENTOS!$E$53,MOVIMENTOS!$E$54,IF(Q168=MOVIMENTOS!$F$53,MOVIMENTOS!$F$54,IF(Q168=MOVIMENTOS!$G$53,MOVIMENTOS!$G$54,IF(Q168=MOVIMENTOS!$H$53,MOVIMENTOS!$H$54,IF(Q168=MOVIMENTOS!$I$53,MOVIMENTOS!$I$54,IF(Q168=MOVIMENTOS!$J$53,MOVIMENTOS!$J$54,IF(Q168=MOVIMENTOS!$K$53,MOVIMENTOS!$K$54,IF(Q168=MOVIMENTOS!$L$53,MOVIMENTOS!$L$54,IF(Q168=MOVIMENTOS!$M$53,MOVIMENTOS!$M$54,0)))))))))))))</f>
        <v>0</v>
      </c>
      <c r="R169" s="33">
        <f>IF(R168=MOVIMENTOS!$A$53,MOVIMENTOS!$A$54,IF(R168=MOVIMENTOS!$B$53,MOVIMENTOS!$B$54,IF(R168=MOVIMENTOS!$C$53,MOVIMENTOS!$C$54,IF(R168=MOVIMENTOS!$D$53,MOVIMENTOS!$D$54,IF(R168=MOVIMENTOS!$E$53,MOVIMENTOS!$E$54,IF(R168=MOVIMENTOS!$F$53,MOVIMENTOS!$F$54,IF(R168=MOVIMENTOS!$G$53,MOVIMENTOS!$G$54,IF(R168=MOVIMENTOS!$H$53,MOVIMENTOS!$H$54,IF(R168=MOVIMENTOS!$I$53,MOVIMENTOS!$I$54,IF(R168=MOVIMENTOS!$J$53,MOVIMENTOS!$J$54,IF(R168=MOVIMENTOS!$K$53,MOVIMENTOS!$K$54,IF(R168=MOVIMENTOS!$L$53,MOVIMENTOS!$L$54,IF(R168=MOVIMENTOS!$M$53,MOVIMENTOS!$M$54,0)))))))))))))</f>
        <v>0</v>
      </c>
      <c r="S169" s="33">
        <f>IF(S168=MOVIMENTOS!$A$53,MOVIMENTOS!$A$54,IF(S168=MOVIMENTOS!$B$53,MOVIMENTOS!$B$54,IF(S168=MOVIMENTOS!$C$53,MOVIMENTOS!$C$54,IF(S168=MOVIMENTOS!$D$53,MOVIMENTOS!$D$54,IF(S168=MOVIMENTOS!$E$53,MOVIMENTOS!$E$54,IF(S168=MOVIMENTOS!$F$53,MOVIMENTOS!$F$54,IF(S168=MOVIMENTOS!$G$53,MOVIMENTOS!$G$54,IF(S168=MOVIMENTOS!$H$53,MOVIMENTOS!$H$54,IF(S168=MOVIMENTOS!$I$53,MOVIMENTOS!$I$54,IF(S168=MOVIMENTOS!$J$53,MOVIMENTOS!$J$54,IF(S168=MOVIMENTOS!$K$53,MOVIMENTOS!$K$54,IF(S168=MOVIMENTOS!$L$53,MOVIMENTOS!$L$54,IF(S168=MOVIMENTOS!$M$53,MOVIMENTOS!$M$54,0)))))))))))))</f>
        <v>0</v>
      </c>
      <c r="T169" s="33">
        <f>IF(T168=MOVIMENTOS!$A$53,MOVIMENTOS!$A$54,IF(T168=MOVIMENTOS!$B$53,MOVIMENTOS!$B$54,IF(T168=MOVIMENTOS!$C$53,MOVIMENTOS!$C$54,IF(T168=MOVIMENTOS!$D$53,MOVIMENTOS!$D$54,IF(T168=MOVIMENTOS!$E$53,MOVIMENTOS!$E$54,IF(T168=MOVIMENTOS!$F$53,MOVIMENTOS!$F$54,IF(T168=MOVIMENTOS!$G$53,MOVIMENTOS!$G$54,IF(T168=MOVIMENTOS!$H$53,MOVIMENTOS!$H$54,IF(T168=MOVIMENTOS!$I$53,MOVIMENTOS!$I$54,IF(T168=MOVIMENTOS!$J$53,MOVIMENTOS!$J$54,IF(T168=MOVIMENTOS!$K$53,MOVIMENTOS!$K$54,IF(T168=MOVIMENTOS!$L$53,MOVIMENTOS!$L$54,IF(T168=MOVIMENTOS!$M$53,MOVIMENTOS!$M$54,0)))))))))))))</f>
        <v>0</v>
      </c>
      <c r="U169" s="33">
        <f>IF(U168=MOVIMENTOS!$A$53,MOVIMENTOS!$A$54,IF(U168=MOVIMENTOS!$B$53,MOVIMENTOS!$B$54,IF(U168=MOVIMENTOS!$C$53,MOVIMENTOS!$C$54,IF(U168=MOVIMENTOS!$D$53,MOVIMENTOS!$D$54,IF(U168=MOVIMENTOS!$E$53,MOVIMENTOS!$E$54,IF(U168=MOVIMENTOS!$F$53,MOVIMENTOS!$F$54,IF(U168=MOVIMENTOS!$G$53,MOVIMENTOS!$G$54,IF(U168=MOVIMENTOS!$H$53,MOVIMENTOS!$H$54,IF(U168=MOVIMENTOS!$I$53,MOVIMENTOS!$I$54,IF(U168=MOVIMENTOS!$J$53,MOVIMENTOS!$J$54,IF(U168=MOVIMENTOS!$K$53,MOVIMENTOS!$K$54,IF(U168=MOVIMENTOS!$L$53,MOVIMENTOS!$L$54,IF(U168=MOVIMENTOS!$M$53,MOVIMENTOS!$M$54,0)))))))))))))</f>
        <v>0</v>
      </c>
      <c r="V169" s="33">
        <f>IF(V168=MOVIMENTOS!$A$53,MOVIMENTOS!$A$54,IF(V168=MOVIMENTOS!$B$53,MOVIMENTOS!$B$54,IF(V168=MOVIMENTOS!$C$53,MOVIMENTOS!$C$54,IF(V168=MOVIMENTOS!$D$53,MOVIMENTOS!$D$54,IF(V168=MOVIMENTOS!$E$53,MOVIMENTOS!$E$54,IF(V168=MOVIMENTOS!$F$53,MOVIMENTOS!$F$54,IF(V168=MOVIMENTOS!$G$53,MOVIMENTOS!$G$54,IF(V168=MOVIMENTOS!$H$53,MOVIMENTOS!$H$54,IF(V168=MOVIMENTOS!$I$53,MOVIMENTOS!$I$54,IF(V168=MOVIMENTOS!$J$53,MOVIMENTOS!$J$54,IF(V168=MOVIMENTOS!$K$53,MOVIMENTOS!$K$54,IF(V168=MOVIMENTOS!$L$53,MOVIMENTOS!$L$54,IF(V168=MOVIMENTOS!$M$53,MOVIMENTOS!$M$54,0)))))))))))))</f>
        <v>0</v>
      </c>
      <c r="W169" s="89">
        <f>IF(W168=MOVIMENTOS!$A$53,MOVIMENTOS!$A$54,IF(W168=MOVIMENTOS!$B$53,MOVIMENTOS!$B$54,IF(W168=MOVIMENTOS!$C$53,MOVIMENTOS!$C$54,IF(W168=MOVIMENTOS!$D$53,MOVIMENTOS!$D$54,IF(W168=MOVIMENTOS!$E$53,MOVIMENTOS!$E$54,IF(W168=MOVIMENTOS!$F$53,MOVIMENTOS!$F$54,IF(W168=MOVIMENTOS!$G$53,MOVIMENTOS!$G$54,IF(W168=MOVIMENTOS!$H$53,MOVIMENTOS!$H$54,IF(W168=MOVIMENTOS!$I$53,MOVIMENTOS!$I$54,IF(W168=MOVIMENTOS!$J$53,MOVIMENTOS!$J$54,IF(W168=MOVIMENTOS!$K$53,MOVIMENTOS!$K$54,IF(W168=MOVIMENTOS!$L$53,MOVIMENTOS!$L$54,IF(W168=MOVIMENTOS!$M$53,MOVIMENTOS!$M$54,0)))))))))))))</f>
        <v>0</v>
      </c>
      <c r="X169" s="70">
        <f t="shared" ref="X169:X170" si="473">O169+W169+SUM(F172:V172)</f>
        <v>0</v>
      </c>
      <c r="Y169" s="126"/>
      <c r="Z169" s="68"/>
      <c r="AA169" s="60"/>
      <c r="AB169" s="61">
        <f>IF(B167="HYBRID",HLOOKUP(G168,MOVIMENTOS!$A$38:$AQ$39,2,0),0)</f>
        <v>0</v>
      </c>
      <c r="AC169" s="61">
        <f>IF(B167="HYBRID",HLOOKUP(H168,MOVIMENTOS!$A$38:$AQ$39,2,0),0)</f>
        <v>0</v>
      </c>
      <c r="AD169" s="61">
        <f>IF(B167="HYBRID",HLOOKUP(I168,MOVIMENTOS!$A$38:$AQ$39,2,0),0)</f>
        <v>0</v>
      </c>
      <c r="AE169" s="61">
        <f>IF(B167="HYBRID",HLOOKUP(J168,MOVIMENTOS!$A$38:$AQ$39,2,0),0)</f>
        <v>0</v>
      </c>
      <c r="AF169" s="61">
        <f>IF(B167="HYBRID",HLOOKUP(K168,MOVIMENTOS!$A$38:$AQ$39,2,0),0)</f>
        <v>0</v>
      </c>
      <c r="AG169" s="61">
        <f>IF(B167="HYBRID",HLOOKUP(L168,MOVIMENTOS!$A$38:$AQ$39,2,0),0)</f>
        <v>0</v>
      </c>
      <c r="AH169" s="61">
        <f>IF(B167="HYBRID",HLOOKUP(M168,MOVIMENTOS!$A$38:$AQ$39,2,0),0)</f>
        <v>0</v>
      </c>
      <c r="AI169" s="61">
        <f>IF(B167="HYBRID",HLOOKUP(N168,MOVIMENTOS!$A$38:$AQ$39,2,0),0)</f>
        <v>0</v>
      </c>
      <c r="AJ169" s="62">
        <f>IF(B167="TRE",HLOOKUP(G168,MOVIMENTOS!$A$57:$K$60,VLOOKUP($C$4,MOVIMENTOS!$A$63:$B$65,2,0),TRUE),0)</f>
        <v>0</v>
      </c>
      <c r="AK169" s="62">
        <f>IF(B167="TRE",HLOOKUP(H168,MOVIMENTOS!$A$57:$K$60,VLOOKUP($C$4,MOVIMENTOS!$A$63:$B$65,2,0),TRUE),0)</f>
        <v>0</v>
      </c>
      <c r="AL169" s="62">
        <f>IF(B167="TRE",HLOOKUP(I168,MOVIMENTOS!$A$57:$K$60,VLOOKUP($C$4,MOVIMENTOS!$A$63:$B$65,2,0),TRUE),0)</f>
        <v>0</v>
      </c>
      <c r="AM169" s="62">
        <f>IF(B167="TRE",HLOOKUP(J168,MOVIMENTOS!$A$57:$K$60,VLOOKUP($C$4,MOVIMENTOS!$A$63:$B$65,2,0),TRUE),0)</f>
        <v>0</v>
      </c>
      <c r="AN169" s="62">
        <f>IF(B167="TRE",HLOOKUP(M168,MOVIMENTOS!$A$57:$K$60,VLOOKUP($C$4,MOVIMENTOS!$A$63:$B$65,2,0),TRUE),0)</f>
        <v>0</v>
      </c>
      <c r="AO169" s="62">
        <f>IF(B167="TRE",HLOOKUP(N168,MOVIMENTOS!$A$57:$K$60,VLOOKUP($C$4,MOVIMENTOS!$A$63:$B$65,2,0),TRUE),0)</f>
        <v>0</v>
      </c>
      <c r="AP169" s="62">
        <f>IF(C167="TRE",HLOOKUP(P168,MOVIMENTOS!$A$57:$K$60,VLOOKUP($C$4,MOVIMENTOS!$A$63:$B$65,2,0),TRUE),0)</f>
        <v>0</v>
      </c>
      <c r="AQ169" s="62">
        <f>IF(D167="TRE",HLOOKUP(Q168,MOVIMENTOS!$A$57:$K$60,VLOOKUP($C$4,MOVIMENTOS!$A$63:$B$65,2,0),TRUE),0)</f>
        <v>0</v>
      </c>
      <c r="AR169" s="71" t="s">
        <v>1622</v>
      </c>
      <c r="AS169" s="60"/>
      <c r="AT169" s="60"/>
      <c r="AU169" s="60"/>
      <c r="AV169" s="60"/>
      <c r="AW169" s="60"/>
      <c r="AX169" s="60"/>
      <c r="AY169" s="60"/>
      <c r="AZ169" s="60"/>
      <c r="BA169" s="60"/>
      <c r="BB169" s="60"/>
      <c r="BC169" s="60"/>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c r="CP169" s="42"/>
      <c r="CQ169" s="42"/>
      <c r="CR169" s="42"/>
      <c r="CS169" s="42"/>
      <c r="CT169" s="42"/>
      <c r="CU169" s="42"/>
      <c r="CV169" s="42"/>
      <c r="CW169" s="42"/>
      <c r="CX169" s="42"/>
      <c r="CY169" s="42"/>
      <c r="CZ169" s="42"/>
      <c r="DA169" s="42"/>
      <c r="DB169" s="42"/>
      <c r="DC169" s="42"/>
      <c r="DD169" s="42"/>
      <c r="DE169" s="42"/>
      <c r="DF169" s="42"/>
      <c r="DG169" s="42"/>
      <c r="DH169" s="42"/>
      <c r="DI169" s="42"/>
      <c r="DJ169" s="42"/>
      <c r="DK169" s="42"/>
      <c r="DL169" s="42"/>
      <c r="DM169" s="42"/>
      <c r="DN169" s="42"/>
      <c r="DO169" s="42"/>
      <c r="DP169" s="42"/>
      <c r="DQ169" s="42"/>
      <c r="DR169" s="42"/>
      <c r="DS169" s="42"/>
      <c r="DT169" s="42"/>
      <c r="DU169" s="42"/>
      <c r="DV169" s="42"/>
      <c r="DW169" s="42"/>
      <c r="DX169" s="42"/>
      <c r="DY169" s="42"/>
      <c r="DZ169" s="42"/>
      <c r="EA169" s="42"/>
      <c r="EB169" s="42"/>
      <c r="EC169" s="42"/>
      <c r="ED169" s="42"/>
      <c r="EE169" s="42"/>
      <c r="EF169" s="42"/>
      <c r="EG169" s="42"/>
      <c r="EH169" s="42"/>
      <c r="EI169" s="42"/>
    </row>
    <row r="170" spans="1:139" s="43" customFormat="1" ht="12" customHeight="1" x14ac:dyDescent="0.25">
      <c r="A170" s="146"/>
      <c r="B170" s="149"/>
      <c r="C170" s="42" t="str">
        <f t="shared" ref="C170" si="474">IF($C$4="Dueto","Faturização",IF($C$4="Dueto Misto","Faturização",IF($C$4="Equipa","Faturização",IF($C$4="Combinado","Faturização",""))))</f>
        <v/>
      </c>
      <c r="D170" s="101"/>
      <c r="E170" s="92" t="str">
        <f t="shared" ref="E170" si="475">IF(AND(C170="Faturização",B167="Hybrid"),"Faturização","")</f>
        <v/>
      </c>
      <c r="F170" s="73"/>
      <c r="G170" s="74"/>
      <c r="H170" s="75"/>
      <c r="I170" s="75"/>
      <c r="J170" s="75"/>
      <c r="K170" s="75"/>
      <c r="L170" s="75"/>
      <c r="M170" s="75"/>
      <c r="N170" s="76"/>
      <c r="O170" s="60">
        <f t="shared" ref="O170" si="476">(G169*G170)+(H169*H170)+(I169*I170)+(J169*J170)+(K169*K170)+(L169*L170)+(M169*M170)+(N169*N170)</f>
        <v>0</v>
      </c>
      <c r="P170" s="60"/>
      <c r="Q170" s="42"/>
      <c r="R170" s="42"/>
      <c r="S170" s="42"/>
      <c r="T170" s="42"/>
      <c r="U170" s="42"/>
      <c r="V170" s="42"/>
      <c r="W170" s="69">
        <f t="shared" ref="W170" si="477">(Q169*Q170)+(R169*R170)+(S169*S170)+(T169*T170)+(U169*U170)+(V169*V170)</f>
        <v>0</v>
      </c>
      <c r="X170" s="69">
        <f t="shared" si="473"/>
        <v>0</v>
      </c>
      <c r="Y170" s="126"/>
      <c r="Z170" s="60"/>
      <c r="AA170" s="60"/>
      <c r="AB170" s="61"/>
      <c r="AC170" s="61"/>
      <c r="AD170" s="61"/>
      <c r="AE170" s="61"/>
      <c r="AF170" s="61"/>
      <c r="AG170" s="61"/>
      <c r="AH170" s="61"/>
      <c r="AI170" s="61"/>
      <c r="AJ170" s="62"/>
      <c r="AK170" s="62"/>
      <c r="AL170" s="62"/>
      <c r="AM170" s="62"/>
      <c r="AN170" s="62"/>
      <c r="AO170" s="62"/>
      <c r="AP170" s="62"/>
      <c r="AQ170" s="62"/>
      <c r="AR170" s="69" t="s">
        <v>1623</v>
      </c>
      <c r="AS170" s="60"/>
      <c r="AT170" s="60"/>
      <c r="AU170" s="60"/>
      <c r="AV170" s="60"/>
      <c r="AW170" s="60"/>
      <c r="AX170" s="60"/>
      <c r="AY170" s="60"/>
      <c r="AZ170" s="60"/>
      <c r="BA170" s="60"/>
      <c r="BB170" s="60"/>
      <c r="BC170" s="60"/>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c r="CG170" s="42"/>
      <c r="CH170" s="42"/>
      <c r="CI170" s="42"/>
      <c r="CJ170" s="42"/>
      <c r="CK170" s="42"/>
      <c r="CL170" s="42"/>
      <c r="CM170" s="42"/>
      <c r="CN170" s="42"/>
      <c r="CO170" s="42"/>
      <c r="CP170" s="42"/>
      <c r="CQ170" s="42"/>
      <c r="CR170" s="42"/>
      <c r="CS170" s="42"/>
      <c r="CT170" s="42"/>
      <c r="CU170" s="42"/>
      <c r="CV170" s="42"/>
      <c r="CW170" s="42"/>
      <c r="CX170" s="42"/>
      <c r="CY170" s="42"/>
      <c r="CZ170" s="42"/>
      <c r="DA170" s="42"/>
      <c r="DB170" s="42"/>
      <c r="DC170" s="42"/>
      <c r="DD170" s="42"/>
      <c r="DE170" s="42"/>
      <c r="DF170" s="42"/>
      <c r="DG170" s="42"/>
      <c r="DH170" s="42"/>
      <c r="DI170" s="42"/>
      <c r="DJ170" s="42"/>
      <c r="DK170" s="42"/>
      <c r="DL170" s="42"/>
      <c r="DM170" s="42"/>
      <c r="DN170" s="42"/>
      <c r="DO170" s="42"/>
      <c r="DP170" s="42"/>
      <c r="DQ170" s="42"/>
      <c r="DR170" s="42"/>
      <c r="DS170" s="42"/>
      <c r="DT170" s="42"/>
      <c r="DU170" s="42"/>
      <c r="DV170" s="42"/>
      <c r="DW170" s="42"/>
      <c r="DX170" s="42"/>
      <c r="DY170" s="42"/>
      <c r="DZ170" s="42"/>
      <c r="EA170" s="42"/>
      <c r="EB170" s="42"/>
      <c r="EC170" s="42"/>
      <c r="ED170" s="42"/>
      <c r="EE170" s="42"/>
      <c r="EF170" s="42"/>
      <c r="EG170" s="42"/>
      <c r="EH170" s="42"/>
      <c r="EI170" s="42"/>
    </row>
    <row r="171" spans="1:139" s="43" customFormat="1" ht="12" customHeight="1" x14ac:dyDescent="0.25">
      <c r="A171" s="146"/>
      <c r="B171" s="149"/>
      <c r="C171" s="85" t="str">
        <f t="shared" ref="C171" si="478">IF(AND($B167="ACROB",$C$4="EQUIPA"),"ACROB_B",IF(AND($B167="ACROB",$C$4="combinado"),"ACROB_B",""))</f>
        <v/>
      </c>
      <c r="D171" s="101"/>
      <c r="E171" s="53" t="s">
        <v>68</v>
      </c>
      <c r="F171" s="84" t="str">
        <f t="shared" ref="F171" si="479">IF(C172="ACROB_C","ACRO-PAIR","")</f>
        <v/>
      </c>
      <c r="G171" s="78"/>
      <c r="H171" s="48"/>
      <c r="I171" s="48"/>
      <c r="J171" s="48"/>
      <c r="K171" s="48"/>
      <c r="L171" s="48"/>
      <c r="M171" s="48"/>
      <c r="N171" s="79"/>
      <c r="O171" s="48"/>
      <c r="P171" s="48"/>
      <c r="Q171" s="80"/>
      <c r="R171" s="80"/>
      <c r="S171" s="80"/>
      <c r="T171" s="80"/>
      <c r="U171" s="80"/>
      <c r="V171" s="77"/>
      <c r="W171" s="48"/>
      <c r="X171" s="48"/>
      <c r="Y171" s="126"/>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row>
    <row r="172" spans="1:139" s="43" customFormat="1" ht="12" customHeight="1" thickBot="1" x14ac:dyDescent="0.3">
      <c r="A172" s="147"/>
      <c r="B172" s="150"/>
      <c r="C172" s="86" t="str">
        <f t="shared" ref="C172" si="480">IF(AND(B167="ACROB",$C$5="DUETO"),"ACROB_C","")</f>
        <v/>
      </c>
      <c r="D172" s="102"/>
      <c r="E172" s="54" t="s">
        <v>1175</v>
      </c>
      <c r="F172" s="81"/>
      <c r="G172" s="82"/>
      <c r="H172" s="49"/>
      <c r="I172" s="49"/>
      <c r="J172" s="49"/>
      <c r="K172" s="49"/>
      <c r="L172" s="49"/>
      <c r="M172" s="49"/>
      <c r="N172" s="83"/>
      <c r="O172" s="48"/>
      <c r="P172" s="48"/>
      <c r="Q172" s="49"/>
      <c r="R172" s="49"/>
      <c r="S172" s="49"/>
      <c r="T172" s="49"/>
      <c r="U172" s="49"/>
      <c r="V172" s="83"/>
      <c r="W172" s="49"/>
      <c r="X172" s="49"/>
      <c r="Y172" s="127"/>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row>
    <row r="173" spans="1:139" s="43" customFormat="1" ht="12" customHeight="1" x14ac:dyDescent="0.25">
      <c r="A173" s="145"/>
      <c r="B173" s="148"/>
      <c r="C173" s="143" t="str">
        <f>IF(B173="HYBRID",MOVIMENTOS!$A$8,IF(B173="ACROB",MOVIMENTOS!$E$8,""))</f>
        <v/>
      </c>
      <c r="D173" s="100"/>
      <c r="E173" s="93" t="s">
        <v>1636</v>
      </c>
      <c r="F173" s="95" t="str">
        <f t="shared" ref="F173" si="481">IF(B173="HYBRID",0.5,IF(B173="TRE",0,""))</f>
        <v/>
      </c>
      <c r="G173" s="38"/>
      <c r="H173" s="40"/>
      <c r="I173" s="40"/>
      <c r="J173" s="40"/>
      <c r="K173" s="40"/>
      <c r="L173" s="40"/>
      <c r="M173" s="40"/>
      <c r="N173" s="39"/>
      <c r="O173" s="67"/>
      <c r="P173" s="107" t="str">
        <f>IF(B173="HYBRID",MOVIMENTOS!$G$8,"")</f>
        <v/>
      </c>
      <c r="Q173" s="41"/>
      <c r="R173" s="40"/>
      <c r="S173" s="40"/>
      <c r="T173" s="40"/>
      <c r="U173" s="40"/>
      <c r="V173" s="39"/>
      <c r="W173" s="67"/>
      <c r="X173" s="67"/>
      <c r="Y173" s="125">
        <f t="shared" ref="Y173" si="482">IF(E176="Faturização",X176,IF(E176="",X175,0))</f>
        <v>0</v>
      </c>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row>
    <row r="174" spans="1:139" s="43" customFormat="1" ht="12" customHeight="1" x14ac:dyDescent="0.25">
      <c r="A174" s="146"/>
      <c r="B174" s="149"/>
      <c r="C174" s="144"/>
      <c r="D174" s="101"/>
      <c r="E174" s="94"/>
      <c r="F174" s="96"/>
      <c r="G174" s="44"/>
      <c r="H174" s="46"/>
      <c r="I174" s="46"/>
      <c r="J174" s="46"/>
      <c r="K174" s="46"/>
      <c r="L174" s="46"/>
      <c r="M174" s="46"/>
      <c r="N174" s="45"/>
      <c r="O174" s="33"/>
      <c r="P174" s="108"/>
      <c r="Q174" s="46"/>
      <c r="R174" s="46"/>
      <c r="S174" s="46"/>
      <c r="T174" s="46"/>
      <c r="U174" s="46"/>
      <c r="V174" s="46"/>
      <c r="W174" s="60"/>
      <c r="X174" s="60"/>
      <c r="Y174" s="126"/>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row>
    <row r="175" spans="1:139" s="43" customFormat="1" ht="12" customHeight="1" x14ac:dyDescent="0.3">
      <c r="A175" s="146"/>
      <c r="B175" s="149"/>
      <c r="C175" s="47" t="str">
        <f>IF(B173="HYBRID",MOVIMENTOS!$P$8,"")</f>
        <v/>
      </c>
      <c r="D175" s="101"/>
      <c r="E175" s="91" t="s">
        <v>1175</v>
      </c>
      <c r="F175" s="32">
        <f>IF(F174=MOVIMENTOS!$A$35,MOVIMENTOS!$A$36,IF(F174=MOVIMENTOS!$B$35,MOVIMENTOS!$B$36,IF(F174=MOVIMENTOS!$C$35,MOVIMENTOS!$C$36,IF(F174=MOVIMENTOS!$D$35,MOVIMENTOS!$D$36,IF(F174=MOVIMENTOS!$F$35,MOVIMENTOS!$F$36,IF(F174=MOVIMENTOS!$G$35,MOVIMENTOS!$G$36,IF(F174=MOVIMENTOS!$H$35,MOVIMENTOS!$H$36,0)))))))</f>
        <v>0</v>
      </c>
      <c r="G175" s="57">
        <f t="shared" ref="G175" si="483">IF(OR(IFERROR(AB175,TRUE)=TRUE,IFERROR(AJ175,TRUE)=TRUE)=TRUE,0,IF(AB175=0,AJ175,AB175))</f>
        <v>0</v>
      </c>
      <c r="H175" s="57">
        <f t="shared" ref="H175" si="484">IF(OR(IFERROR(AC175,TRUE)=TRUE,IFERROR(AK175,TRUE)=TRUE)=TRUE,0,IF(AC175=0,AK175,AC175))</f>
        <v>0</v>
      </c>
      <c r="I175" s="57">
        <f t="shared" ref="I175" si="485">IF(OR(IFERROR(AD175,TRUE)=TRUE,IFERROR(AL175,TRUE)=TRUE)=TRUE,0,IF(AD175=0,AL175,AD175))</f>
        <v>0</v>
      </c>
      <c r="J175" s="57">
        <f t="shared" ref="J175" si="486">IF(OR(IFERROR(AE175,TRUE)=TRUE,IFERROR(AM175,TRUE)=TRUE)=TRUE,0,IF(AE175=0,AM175,AE175))</f>
        <v>0</v>
      </c>
      <c r="K175" s="57">
        <f t="shared" ref="K175" si="487">IF(OR(IFERROR(AF175,TRUE)=TRUE,IFERROR(AN175,TRUE)=TRUE)=TRUE,0,IF(AF175=0,AN175,AF175))</f>
        <v>0</v>
      </c>
      <c r="L175" s="57">
        <f t="shared" ref="L175" si="488">IF(OR(IFERROR(AG175,TRUE)=TRUE,IFERROR(AO175,TRUE)=TRUE)=TRUE,0,IF(AG175=0,AO175,AG175))</f>
        <v>0</v>
      </c>
      <c r="M175" s="57">
        <f t="shared" ref="M175" si="489">IF(OR(IFERROR(AH175,TRUE)=TRUE,IFERROR(AP175,TRUE)=TRUE)=TRUE,0,IF(AH175=0,AP175,AH175))</f>
        <v>0</v>
      </c>
      <c r="N175" s="57">
        <f t="shared" ref="N175" si="490">IF(OR(IFERROR(AI175,TRUE)=TRUE,IFERROR(AQ175,TRUE)=TRUE)=TRUE,0,IF(AI175=0,AQ175,AI175))</f>
        <v>0</v>
      </c>
      <c r="O175" s="33">
        <f t="shared" ref="O175" si="491">SUM(G175:N175)</f>
        <v>0</v>
      </c>
      <c r="P175" s="33" t="str">
        <f t="shared" ref="P175" si="492">C175</f>
        <v/>
      </c>
      <c r="Q175" s="33">
        <f>IF(Q174=MOVIMENTOS!$A$53,MOVIMENTOS!$A$54,IF(Q174=MOVIMENTOS!$B$53,MOVIMENTOS!$B$54,IF(Q174=MOVIMENTOS!$C$53,MOVIMENTOS!$C$54,IF(Q174=MOVIMENTOS!$D$53,MOVIMENTOS!$D$54,IF(Q174=MOVIMENTOS!$E$53,MOVIMENTOS!$E$54,IF(Q174=MOVIMENTOS!$F$53,MOVIMENTOS!$F$54,IF(Q174=MOVIMENTOS!$G$53,MOVIMENTOS!$G$54,IF(Q174=MOVIMENTOS!$H$53,MOVIMENTOS!$H$54,IF(Q174=MOVIMENTOS!$I$53,MOVIMENTOS!$I$54,IF(Q174=MOVIMENTOS!$J$53,MOVIMENTOS!$J$54,IF(Q174=MOVIMENTOS!$K$53,MOVIMENTOS!$K$54,IF(Q174=MOVIMENTOS!$L$53,MOVIMENTOS!$L$54,IF(Q174=MOVIMENTOS!$M$53,MOVIMENTOS!$M$54,0)))))))))))))</f>
        <v>0</v>
      </c>
      <c r="R175" s="33">
        <f>IF(R174=MOVIMENTOS!$A$53,MOVIMENTOS!$A$54,IF(R174=MOVIMENTOS!$B$53,MOVIMENTOS!$B$54,IF(R174=MOVIMENTOS!$C$53,MOVIMENTOS!$C$54,IF(R174=MOVIMENTOS!$D$53,MOVIMENTOS!$D$54,IF(R174=MOVIMENTOS!$E$53,MOVIMENTOS!$E$54,IF(R174=MOVIMENTOS!$F$53,MOVIMENTOS!$F$54,IF(R174=MOVIMENTOS!$G$53,MOVIMENTOS!$G$54,IF(R174=MOVIMENTOS!$H$53,MOVIMENTOS!$H$54,IF(R174=MOVIMENTOS!$I$53,MOVIMENTOS!$I$54,IF(R174=MOVIMENTOS!$J$53,MOVIMENTOS!$J$54,IF(R174=MOVIMENTOS!$K$53,MOVIMENTOS!$K$54,IF(R174=MOVIMENTOS!$L$53,MOVIMENTOS!$L$54,IF(R174=MOVIMENTOS!$M$53,MOVIMENTOS!$M$54,0)))))))))))))</f>
        <v>0</v>
      </c>
      <c r="S175" s="33">
        <f>IF(S174=MOVIMENTOS!$A$53,MOVIMENTOS!$A$54,IF(S174=MOVIMENTOS!$B$53,MOVIMENTOS!$B$54,IF(S174=MOVIMENTOS!$C$53,MOVIMENTOS!$C$54,IF(S174=MOVIMENTOS!$D$53,MOVIMENTOS!$D$54,IF(S174=MOVIMENTOS!$E$53,MOVIMENTOS!$E$54,IF(S174=MOVIMENTOS!$F$53,MOVIMENTOS!$F$54,IF(S174=MOVIMENTOS!$G$53,MOVIMENTOS!$G$54,IF(S174=MOVIMENTOS!$H$53,MOVIMENTOS!$H$54,IF(S174=MOVIMENTOS!$I$53,MOVIMENTOS!$I$54,IF(S174=MOVIMENTOS!$J$53,MOVIMENTOS!$J$54,IF(S174=MOVIMENTOS!$K$53,MOVIMENTOS!$K$54,IF(S174=MOVIMENTOS!$L$53,MOVIMENTOS!$L$54,IF(S174=MOVIMENTOS!$M$53,MOVIMENTOS!$M$54,0)))))))))))))</f>
        <v>0</v>
      </c>
      <c r="T175" s="33">
        <f>IF(T174=MOVIMENTOS!$A$53,MOVIMENTOS!$A$54,IF(T174=MOVIMENTOS!$B$53,MOVIMENTOS!$B$54,IF(T174=MOVIMENTOS!$C$53,MOVIMENTOS!$C$54,IF(T174=MOVIMENTOS!$D$53,MOVIMENTOS!$D$54,IF(T174=MOVIMENTOS!$E$53,MOVIMENTOS!$E$54,IF(T174=MOVIMENTOS!$F$53,MOVIMENTOS!$F$54,IF(T174=MOVIMENTOS!$G$53,MOVIMENTOS!$G$54,IF(T174=MOVIMENTOS!$H$53,MOVIMENTOS!$H$54,IF(T174=MOVIMENTOS!$I$53,MOVIMENTOS!$I$54,IF(T174=MOVIMENTOS!$J$53,MOVIMENTOS!$J$54,IF(T174=MOVIMENTOS!$K$53,MOVIMENTOS!$K$54,IF(T174=MOVIMENTOS!$L$53,MOVIMENTOS!$L$54,IF(T174=MOVIMENTOS!$M$53,MOVIMENTOS!$M$54,0)))))))))))))</f>
        <v>0</v>
      </c>
      <c r="U175" s="33">
        <f>IF(U174=MOVIMENTOS!$A$53,MOVIMENTOS!$A$54,IF(U174=MOVIMENTOS!$B$53,MOVIMENTOS!$B$54,IF(U174=MOVIMENTOS!$C$53,MOVIMENTOS!$C$54,IF(U174=MOVIMENTOS!$D$53,MOVIMENTOS!$D$54,IF(U174=MOVIMENTOS!$E$53,MOVIMENTOS!$E$54,IF(U174=MOVIMENTOS!$F$53,MOVIMENTOS!$F$54,IF(U174=MOVIMENTOS!$G$53,MOVIMENTOS!$G$54,IF(U174=MOVIMENTOS!$H$53,MOVIMENTOS!$H$54,IF(U174=MOVIMENTOS!$I$53,MOVIMENTOS!$I$54,IF(U174=MOVIMENTOS!$J$53,MOVIMENTOS!$J$54,IF(U174=MOVIMENTOS!$K$53,MOVIMENTOS!$K$54,IF(U174=MOVIMENTOS!$L$53,MOVIMENTOS!$L$54,IF(U174=MOVIMENTOS!$M$53,MOVIMENTOS!$M$54,0)))))))))))))</f>
        <v>0</v>
      </c>
      <c r="V175" s="33">
        <f>IF(V174=MOVIMENTOS!$A$53,MOVIMENTOS!$A$54,IF(V174=MOVIMENTOS!$B$53,MOVIMENTOS!$B$54,IF(V174=MOVIMENTOS!$C$53,MOVIMENTOS!$C$54,IF(V174=MOVIMENTOS!$D$53,MOVIMENTOS!$D$54,IF(V174=MOVIMENTOS!$E$53,MOVIMENTOS!$E$54,IF(V174=MOVIMENTOS!$F$53,MOVIMENTOS!$F$54,IF(V174=MOVIMENTOS!$G$53,MOVIMENTOS!$G$54,IF(V174=MOVIMENTOS!$H$53,MOVIMENTOS!$H$54,IF(V174=MOVIMENTOS!$I$53,MOVIMENTOS!$I$54,IF(V174=MOVIMENTOS!$J$53,MOVIMENTOS!$J$54,IF(V174=MOVIMENTOS!$K$53,MOVIMENTOS!$K$54,IF(V174=MOVIMENTOS!$L$53,MOVIMENTOS!$L$54,IF(V174=MOVIMENTOS!$M$53,MOVIMENTOS!$M$54,0)))))))))))))</f>
        <v>0</v>
      </c>
      <c r="W175" s="89">
        <f>IF(W174=MOVIMENTOS!$A$53,MOVIMENTOS!$A$54,IF(W174=MOVIMENTOS!$B$53,MOVIMENTOS!$B$54,IF(W174=MOVIMENTOS!$C$53,MOVIMENTOS!$C$54,IF(W174=MOVIMENTOS!$D$53,MOVIMENTOS!$D$54,IF(W174=MOVIMENTOS!$E$53,MOVIMENTOS!$E$54,IF(W174=MOVIMENTOS!$F$53,MOVIMENTOS!$F$54,IF(W174=MOVIMENTOS!$G$53,MOVIMENTOS!$G$54,IF(W174=MOVIMENTOS!$H$53,MOVIMENTOS!$H$54,IF(W174=MOVIMENTOS!$I$53,MOVIMENTOS!$I$54,IF(W174=MOVIMENTOS!$J$53,MOVIMENTOS!$J$54,IF(W174=MOVIMENTOS!$K$53,MOVIMENTOS!$K$54,IF(W174=MOVIMENTOS!$L$53,MOVIMENTOS!$L$54,IF(W174=MOVIMENTOS!$M$53,MOVIMENTOS!$M$54,0)))))))))))))</f>
        <v>0</v>
      </c>
      <c r="X175" s="70">
        <f t="shared" ref="X175:X176" si="493">O175+W175+SUM(F178:V178)</f>
        <v>0</v>
      </c>
      <c r="Y175" s="126"/>
      <c r="Z175" s="68"/>
      <c r="AA175" s="60"/>
      <c r="AB175" s="61">
        <f>IF(B173="HYBRID",HLOOKUP(G174,MOVIMENTOS!$A$38:$AQ$39,2,0),0)</f>
        <v>0</v>
      </c>
      <c r="AC175" s="61">
        <f>IF(B173="HYBRID",HLOOKUP(H174,MOVIMENTOS!$A$38:$AQ$39,2,0),0)</f>
        <v>0</v>
      </c>
      <c r="AD175" s="61">
        <f>IF(B173="HYBRID",HLOOKUP(I174,MOVIMENTOS!$A$38:$AQ$39,2,0),0)</f>
        <v>0</v>
      </c>
      <c r="AE175" s="61">
        <f>IF(B173="HYBRID",HLOOKUP(J174,MOVIMENTOS!$A$38:$AQ$39,2,0),0)</f>
        <v>0</v>
      </c>
      <c r="AF175" s="61">
        <f>IF(B173="HYBRID",HLOOKUP(K174,MOVIMENTOS!$A$38:$AQ$39,2,0),0)</f>
        <v>0</v>
      </c>
      <c r="AG175" s="61">
        <f>IF(B173="HYBRID",HLOOKUP(L174,MOVIMENTOS!$A$38:$AQ$39,2,0),0)</f>
        <v>0</v>
      </c>
      <c r="AH175" s="61">
        <f>IF(B173="HYBRID",HLOOKUP(M174,MOVIMENTOS!$A$38:$AQ$39,2,0),0)</f>
        <v>0</v>
      </c>
      <c r="AI175" s="61">
        <f>IF(B173="HYBRID",HLOOKUP(N174,MOVIMENTOS!$A$38:$AQ$39,2,0),0)</f>
        <v>0</v>
      </c>
      <c r="AJ175" s="62">
        <f>IF(B173="TRE",HLOOKUP(G174,MOVIMENTOS!$A$57:$K$60,VLOOKUP($C$4,MOVIMENTOS!$A$63:$B$65,2,0),TRUE),0)</f>
        <v>0</v>
      </c>
      <c r="AK175" s="62">
        <f>IF(B173="TRE",HLOOKUP(H174,MOVIMENTOS!$A$57:$K$60,VLOOKUP($C$4,MOVIMENTOS!$A$63:$B$65,2,0),TRUE),0)</f>
        <v>0</v>
      </c>
      <c r="AL175" s="62">
        <f>IF(B173="TRE",HLOOKUP(I174,MOVIMENTOS!$A$57:$K$60,VLOOKUP($C$4,MOVIMENTOS!$A$63:$B$65,2,0),TRUE),0)</f>
        <v>0</v>
      </c>
      <c r="AM175" s="62">
        <f>IF(B173="TRE",HLOOKUP(J174,MOVIMENTOS!$A$57:$K$60,VLOOKUP($C$4,MOVIMENTOS!$A$63:$B$65,2,0),TRUE),0)</f>
        <v>0</v>
      </c>
      <c r="AN175" s="62">
        <f>IF(B173="TRE",HLOOKUP(M174,MOVIMENTOS!$A$57:$K$60,VLOOKUP($C$4,MOVIMENTOS!$A$63:$B$65,2,0),TRUE),0)</f>
        <v>0</v>
      </c>
      <c r="AO175" s="62">
        <f>IF(B173="TRE",HLOOKUP(N174,MOVIMENTOS!$A$57:$K$60,VLOOKUP($C$4,MOVIMENTOS!$A$63:$B$65,2,0),TRUE),0)</f>
        <v>0</v>
      </c>
      <c r="AP175" s="62">
        <f>IF(C173="TRE",HLOOKUP(P174,MOVIMENTOS!$A$57:$K$60,VLOOKUP($C$4,MOVIMENTOS!$A$63:$B$65,2,0),TRUE),0)</f>
        <v>0</v>
      </c>
      <c r="AQ175" s="62">
        <f>IF(D173="TRE",HLOOKUP(Q174,MOVIMENTOS!$A$57:$K$60,VLOOKUP($C$4,MOVIMENTOS!$A$63:$B$65,2,0),TRUE),0)</f>
        <v>0</v>
      </c>
      <c r="AR175" s="71" t="s">
        <v>1622</v>
      </c>
      <c r="AS175" s="60"/>
      <c r="AT175" s="60"/>
      <c r="AU175" s="60"/>
      <c r="AV175" s="60"/>
      <c r="AW175" s="60"/>
      <c r="AX175" s="60"/>
      <c r="AY175" s="60"/>
      <c r="AZ175" s="60"/>
      <c r="BA175" s="60"/>
      <c r="BB175" s="60"/>
      <c r="BC175" s="60"/>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row>
    <row r="176" spans="1:139" s="43" customFormat="1" ht="12" customHeight="1" x14ac:dyDescent="0.25">
      <c r="A176" s="146"/>
      <c r="B176" s="149"/>
      <c r="C176" s="42" t="str">
        <f t="shared" ref="C176" si="494">IF($C$4="Dueto","Faturização",IF($C$4="Dueto Misto","Faturização",IF($C$4="Equipa","Faturização",IF($C$4="Combinado","Faturização",""))))</f>
        <v/>
      </c>
      <c r="D176" s="101"/>
      <c r="E176" s="92" t="str">
        <f t="shared" ref="E176" si="495">IF(AND(C176="Faturização",B173="Hybrid"),"Faturização","")</f>
        <v/>
      </c>
      <c r="F176" s="73"/>
      <c r="G176" s="74"/>
      <c r="H176" s="75"/>
      <c r="I176" s="75"/>
      <c r="J176" s="75"/>
      <c r="K176" s="75"/>
      <c r="L176" s="75"/>
      <c r="M176" s="75"/>
      <c r="N176" s="76"/>
      <c r="O176" s="60">
        <f t="shared" ref="O176" si="496">(G175*G176)+(H175*H176)+(I175*I176)+(J175*J176)+(K175*K176)+(L175*L176)+(M175*M176)+(N175*N176)</f>
        <v>0</v>
      </c>
      <c r="P176" s="60"/>
      <c r="Q176" s="42"/>
      <c r="R176" s="42"/>
      <c r="S176" s="42"/>
      <c r="T176" s="42"/>
      <c r="U176" s="42"/>
      <c r="V176" s="42"/>
      <c r="W176" s="69">
        <f t="shared" ref="W176" si="497">(Q175*Q176)+(R175*R176)+(S175*S176)+(T175*T176)+(U175*U176)+(V175*V176)</f>
        <v>0</v>
      </c>
      <c r="X176" s="69">
        <f t="shared" si="493"/>
        <v>0</v>
      </c>
      <c r="Y176" s="126"/>
      <c r="Z176" s="60"/>
      <c r="AA176" s="60"/>
      <c r="AB176" s="61"/>
      <c r="AC176" s="61"/>
      <c r="AD176" s="61"/>
      <c r="AE176" s="61"/>
      <c r="AF176" s="61"/>
      <c r="AG176" s="61"/>
      <c r="AH176" s="61"/>
      <c r="AI176" s="61"/>
      <c r="AJ176" s="62"/>
      <c r="AK176" s="62"/>
      <c r="AL176" s="62"/>
      <c r="AM176" s="62"/>
      <c r="AN176" s="62"/>
      <c r="AO176" s="62"/>
      <c r="AP176" s="62"/>
      <c r="AQ176" s="62"/>
      <c r="AR176" s="69" t="s">
        <v>1623</v>
      </c>
      <c r="AS176" s="60"/>
      <c r="AT176" s="60"/>
      <c r="AU176" s="60"/>
      <c r="AV176" s="60"/>
      <c r="AW176" s="60"/>
      <c r="AX176" s="60"/>
      <c r="AY176" s="60"/>
      <c r="AZ176" s="60"/>
      <c r="BA176" s="60"/>
      <c r="BB176" s="60"/>
      <c r="BC176" s="60"/>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row>
    <row r="177" spans="1:139" s="43" customFormat="1" ht="12" customHeight="1" x14ac:dyDescent="0.25">
      <c r="A177" s="146"/>
      <c r="B177" s="149"/>
      <c r="C177" s="85" t="str">
        <f t="shared" ref="C177" si="498">IF(AND($B173="ACROB",$C$4="EQUIPA"),"ACROB_B",IF(AND($B173="ACROB",$C$4="combinado"),"ACROB_B",""))</f>
        <v/>
      </c>
      <c r="D177" s="101"/>
      <c r="E177" s="53" t="s">
        <v>68</v>
      </c>
      <c r="F177" s="84" t="str">
        <f t="shared" ref="F177" si="499">IF(C178="ACROB_C","ACRO-PAIR","")</f>
        <v/>
      </c>
      <c r="G177" s="78"/>
      <c r="H177" s="48"/>
      <c r="I177" s="48"/>
      <c r="J177" s="48"/>
      <c r="K177" s="48"/>
      <c r="L177" s="48"/>
      <c r="M177" s="48"/>
      <c r="N177" s="79"/>
      <c r="O177" s="48"/>
      <c r="P177" s="48"/>
      <c r="Q177" s="80"/>
      <c r="R177" s="80"/>
      <c r="S177" s="80"/>
      <c r="T177" s="80"/>
      <c r="U177" s="80"/>
      <c r="V177" s="77"/>
      <c r="W177" s="48"/>
      <c r="X177" s="48"/>
      <c r="Y177" s="126"/>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row>
    <row r="178" spans="1:139" s="43" customFormat="1" ht="12" customHeight="1" thickBot="1" x14ac:dyDescent="0.3">
      <c r="A178" s="147"/>
      <c r="B178" s="150"/>
      <c r="C178" s="86" t="str">
        <f t="shared" ref="C178" si="500">IF(AND(B173="ACROB",$C$5="DUETO"),"ACROB_C","")</f>
        <v/>
      </c>
      <c r="D178" s="102"/>
      <c r="E178" s="54" t="s">
        <v>1175</v>
      </c>
      <c r="F178" s="81"/>
      <c r="G178" s="82"/>
      <c r="H178" s="49"/>
      <c r="I178" s="49"/>
      <c r="J178" s="49"/>
      <c r="K178" s="49"/>
      <c r="L178" s="49"/>
      <c r="M178" s="49"/>
      <c r="N178" s="83"/>
      <c r="O178" s="48"/>
      <c r="P178" s="48"/>
      <c r="Q178" s="49"/>
      <c r="R178" s="49"/>
      <c r="S178" s="49"/>
      <c r="T178" s="49"/>
      <c r="U178" s="49"/>
      <c r="V178" s="83"/>
      <c r="W178" s="49"/>
      <c r="X178" s="49"/>
      <c r="Y178" s="127"/>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row>
    <row r="179" spans="1:139" s="43" customFormat="1" ht="12" customHeight="1" x14ac:dyDescent="0.25">
      <c r="A179" s="145"/>
      <c r="B179" s="148"/>
      <c r="C179" s="143" t="str">
        <f>IF(B179="HYBRID",MOVIMENTOS!$A$8,IF(B179="ACROB",MOVIMENTOS!$E$8,""))</f>
        <v/>
      </c>
      <c r="D179" s="100"/>
      <c r="E179" s="93" t="s">
        <v>1636</v>
      </c>
      <c r="F179" s="95" t="str">
        <f t="shared" ref="F179" si="501">IF(B179="HYBRID",0.5,IF(B179="TRE",0,""))</f>
        <v/>
      </c>
      <c r="G179" s="38"/>
      <c r="H179" s="40"/>
      <c r="I179" s="40"/>
      <c r="J179" s="40"/>
      <c r="K179" s="40"/>
      <c r="L179" s="40"/>
      <c r="M179" s="40"/>
      <c r="N179" s="39"/>
      <c r="O179" s="67"/>
      <c r="P179" s="107" t="str">
        <f>IF(B179="HYBRID",MOVIMENTOS!$G$8,"")</f>
        <v/>
      </c>
      <c r="Q179" s="41"/>
      <c r="R179" s="40"/>
      <c r="S179" s="40"/>
      <c r="T179" s="40"/>
      <c r="U179" s="40"/>
      <c r="V179" s="39"/>
      <c r="W179" s="67"/>
      <c r="X179" s="67"/>
      <c r="Y179" s="125">
        <f t="shared" ref="Y179" si="502">IF(E182="Faturização",X182,IF(E182="",X181,0))</f>
        <v>0</v>
      </c>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row>
    <row r="180" spans="1:139" s="43" customFormat="1" ht="12" customHeight="1" x14ac:dyDescent="0.25">
      <c r="A180" s="146"/>
      <c r="B180" s="149"/>
      <c r="C180" s="144"/>
      <c r="D180" s="101"/>
      <c r="E180" s="94"/>
      <c r="F180" s="96"/>
      <c r="G180" s="44"/>
      <c r="H180" s="46"/>
      <c r="I180" s="46"/>
      <c r="J180" s="46"/>
      <c r="K180" s="46"/>
      <c r="L180" s="46"/>
      <c r="M180" s="46"/>
      <c r="N180" s="45"/>
      <c r="O180" s="33"/>
      <c r="P180" s="108"/>
      <c r="Q180" s="46"/>
      <c r="R180" s="46"/>
      <c r="S180" s="46"/>
      <c r="T180" s="46"/>
      <c r="U180" s="46"/>
      <c r="V180" s="46"/>
      <c r="W180" s="60"/>
      <c r="X180" s="60"/>
      <c r="Y180" s="126"/>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row>
    <row r="181" spans="1:139" s="43" customFormat="1" ht="12" customHeight="1" x14ac:dyDescent="0.3">
      <c r="A181" s="146"/>
      <c r="B181" s="149"/>
      <c r="C181" s="47" t="str">
        <f>IF(B179="HYBRID",MOVIMENTOS!$P$8,"")</f>
        <v/>
      </c>
      <c r="D181" s="101"/>
      <c r="E181" s="91" t="s">
        <v>1175</v>
      </c>
      <c r="F181" s="32">
        <f>IF(F180=MOVIMENTOS!$A$35,MOVIMENTOS!$A$36,IF(F180=MOVIMENTOS!$B$35,MOVIMENTOS!$B$36,IF(F180=MOVIMENTOS!$C$35,MOVIMENTOS!$C$36,IF(F180=MOVIMENTOS!$D$35,MOVIMENTOS!$D$36,IF(F180=MOVIMENTOS!$F$35,MOVIMENTOS!$F$36,IF(F180=MOVIMENTOS!$G$35,MOVIMENTOS!$G$36,IF(F180=MOVIMENTOS!$H$35,MOVIMENTOS!$H$36,0)))))))</f>
        <v>0</v>
      </c>
      <c r="G181" s="57">
        <f t="shared" ref="G181" si="503">IF(OR(IFERROR(AB181,TRUE)=TRUE,IFERROR(AJ181,TRUE)=TRUE)=TRUE,0,IF(AB181=0,AJ181,AB181))</f>
        <v>0</v>
      </c>
      <c r="H181" s="57">
        <f t="shared" ref="H181" si="504">IF(OR(IFERROR(AC181,TRUE)=TRUE,IFERROR(AK181,TRUE)=TRUE)=TRUE,0,IF(AC181=0,AK181,AC181))</f>
        <v>0</v>
      </c>
      <c r="I181" s="57">
        <f t="shared" ref="I181" si="505">IF(OR(IFERROR(AD181,TRUE)=TRUE,IFERROR(AL181,TRUE)=TRUE)=TRUE,0,IF(AD181=0,AL181,AD181))</f>
        <v>0</v>
      </c>
      <c r="J181" s="57">
        <f t="shared" ref="J181" si="506">IF(OR(IFERROR(AE181,TRUE)=TRUE,IFERROR(AM181,TRUE)=TRUE)=TRUE,0,IF(AE181=0,AM181,AE181))</f>
        <v>0</v>
      </c>
      <c r="K181" s="57">
        <f t="shared" ref="K181" si="507">IF(OR(IFERROR(AF181,TRUE)=TRUE,IFERROR(AN181,TRUE)=TRUE)=TRUE,0,IF(AF181=0,AN181,AF181))</f>
        <v>0</v>
      </c>
      <c r="L181" s="57">
        <f t="shared" ref="L181" si="508">IF(OR(IFERROR(AG181,TRUE)=TRUE,IFERROR(AO181,TRUE)=TRUE)=TRUE,0,IF(AG181=0,AO181,AG181))</f>
        <v>0</v>
      </c>
      <c r="M181" s="57">
        <f t="shared" ref="M181" si="509">IF(OR(IFERROR(AH181,TRUE)=TRUE,IFERROR(AP181,TRUE)=TRUE)=TRUE,0,IF(AH181=0,AP181,AH181))</f>
        <v>0</v>
      </c>
      <c r="N181" s="57">
        <f t="shared" ref="N181" si="510">IF(OR(IFERROR(AI181,TRUE)=TRUE,IFERROR(AQ181,TRUE)=TRUE)=TRUE,0,IF(AI181=0,AQ181,AI181))</f>
        <v>0</v>
      </c>
      <c r="O181" s="33">
        <f t="shared" ref="O181" si="511">SUM(G181:N181)</f>
        <v>0</v>
      </c>
      <c r="P181" s="33" t="str">
        <f t="shared" ref="P181" si="512">C181</f>
        <v/>
      </c>
      <c r="Q181" s="33">
        <f>IF(Q180=MOVIMENTOS!$A$53,MOVIMENTOS!$A$54,IF(Q180=MOVIMENTOS!$B$53,MOVIMENTOS!$B$54,IF(Q180=MOVIMENTOS!$C$53,MOVIMENTOS!$C$54,IF(Q180=MOVIMENTOS!$D$53,MOVIMENTOS!$D$54,IF(Q180=MOVIMENTOS!$E$53,MOVIMENTOS!$E$54,IF(Q180=MOVIMENTOS!$F$53,MOVIMENTOS!$F$54,IF(Q180=MOVIMENTOS!$G$53,MOVIMENTOS!$G$54,IF(Q180=MOVIMENTOS!$H$53,MOVIMENTOS!$H$54,IF(Q180=MOVIMENTOS!$I$53,MOVIMENTOS!$I$54,IF(Q180=MOVIMENTOS!$J$53,MOVIMENTOS!$J$54,IF(Q180=MOVIMENTOS!$K$53,MOVIMENTOS!$K$54,IF(Q180=MOVIMENTOS!$L$53,MOVIMENTOS!$L$54,IF(Q180=MOVIMENTOS!$M$53,MOVIMENTOS!$M$54,0)))))))))))))</f>
        <v>0</v>
      </c>
      <c r="R181" s="33">
        <f>IF(R180=MOVIMENTOS!$A$53,MOVIMENTOS!$A$54,IF(R180=MOVIMENTOS!$B$53,MOVIMENTOS!$B$54,IF(R180=MOVIMENTOS!$C$53,MOVIMENTOS!$C$54,IF(R180=MOVIMENTOS!$D$53,MOVIMENTOS!$D$54,IF(R180=MOVIMENTOS!$E$53,MOVIMENTOS!$E$54,IF(R180=MOVIMENTOS!$F$53,MOVIMENTOS!$F$54,IF(R180=MOVIMENTOS!$G$53,MOVIMENTOS!$G$54,IF(R180=MOVIMENTOS!$H$53,MOVIMENTOS!$H$54,IF(R180=MOVIMENTOS!$I$53,MOVIMENTOS!$I$54,IF(R180=MOVIMENTOS!$J$53,MOVIMENTOS!$J$54,IF(R180=MOVIMENTOS!$K$53,MOVIMENTOS!$K$54,IF(R180=MOVIMENTOS!$L$53,MOVIMENTOS!$L$54,IF(R180=MOVIMENTOS!$M$53,MOVIMENTOS!$M$54,0)))))))))))))</f>
        <v>0</v>
      </c>
      <c r="S181" s="33">
        <f>IF(S180=MOVIMENTOS!$A$53,MOVIMENTOS!$A$54,IF(S180=MOVIMENTOS!$B$53,MOVIMENTOS!$B$54,IF(S180=MOVIMENTOS!$C$53,MOVIMENTOS!$C$54,IF(S180=MOVIMENTOS!$D$53,MOVIMENTOS!$D$54,IF(S180=MOVIMENTOS!$E$53,MOVIMENTOS!$E$54,IF(S180=MOVIMENTOS!$F$53,MOVIMENTOS!$F$54,IF(S180=MOVIMENTOS!$G$53,MOVIMENTOS!$G$54,IF(S180=MOVIMENTOS!$H$53,MOVIMENTOS!$H$54,IF(S180=MOVIMENTOS!$I$53,MOVIMENTOS!$I$54,IF(S180=MOVIMENTOS!$J$53,MOVIMENTOS!$J$54,IF(S180=MOVIMENTOS!$K$53,MOVIMENTOS!$K$54,IF(S180=MOVIMENTOS!$L$53,MOVIMENTOS!$L$54,IF(S180=MOVIMENTOS!$M$53,MOVIMENTOS!$M$54,0)))))))))))))</f>
        <v>0</v>
      </c>
      <c r="T181" s="33">
        <f>IF(T180=MOVIMENTOS!$A$53,MOVIMENTOS!$A$54,IF(T180=MOVIMENTOS!$B$53,MOVIMENTOS!$B$54,IF(T180=MOVIMENTOS!$C$53,MOVIMENTOS!$C$54,IF(T180=MOVIMENTOS!$D$53,MOVIMENTOS!$D$54,IF(T180=MOVIMENTOS!$E$53,MOVIMENTOS!$E$54,IF(T180=MOVIMENTOS!$F$53,MOVIMENTOS!$F$54,IF(T180=MOVIMENTOS!$G$53,MOVIMENTOS!$G$54,IF(T180=MOVIMENTOS!$H$53,MOVIMENTOS!$H$54,IF(T180=MOVIMENTOS!$I$53,MOVIMENTOS!$I$54,IF(T180=MOVIMENTOS!$J$53,MOVIMENTOS!$J$54,IF(T180=MOVIMENTOS!$K$53,MOVIMENTOS!$K$54,IF(T180=MOVIMENTOS!$L$53,MOVIMENTOS!$L$54,IF(T180=MOVIMENTOS!$M$53,MOVIMENTOS!$M$54,0)))))))))))))</f>
        <v>0</v>
      </c>
      <c r="U181" s="33">
        <f>IF(U180=MOVIMENTOS!$A$53,MOVIMENTOS!$A$54,IF(U180=MOVIMENTOS!$B$53,MOVIMENTOS!$B$54,IF(U180=MOVIMENTOS!$C$53,MOVIMENTOS!$C$54,IF(U180=MOVIMENTOS!$D$53,MOVIMENTOS!$D$54,IF(U180=MOVIMENTOS!$E$53,MOVIMENTOS!$E$54,IF(U180=MOVIMENTOS!$F$53,MOVIMENTOS!$F$54,IF(U180=MOVIMENTOS!$G$53,MOVIMENTOS!$G$54,IF(U180=MOVIMENTOS!$H$53,MOVIMENTOS!$H$54,IF(U180=MOVIMENTOS!$I$53,MOVIMENTOS!$I$54,IF(U180=MOVIMENTOS!$J$53,MOVIMENTOS!$J$54,IF(U180=MOVIMENTOS!$K$53,MOVIMENTOS!$K$54,IF(U180=MOVIMENTOS!$L$53,MOVIMENTOS!$L$54,IF(U180=MOVIMENTOS!$M$53,MOVIMENTOS!$M$54,0)))))))))))))</f>
        <v>0</v>
      </c>
      <c r="V181" s="33">
        <f>IF(V180=MOVIMENTOS!$A$53,MOVIMENTOS!$A$54,IF(V180=MOVIMENTOS!$B$53,MOVIMENTOS!$B$54,IF(V180=MOVIMENTOS!$C$53,MOVIMENTOS!$C$54,IF(V180=MOVIMENTOS!$D$53,MOVIMENTOS!$D$54,IF(V180=MOVIMENTOS!$E$53,MOVIMENTOS!$E$54,IF(V180=MOVIMENTOS!$F$53,MOVIMENTOS!$F$54,IF(V180=MOVIMENTOS!$G$53,MOVIMENTOS!$G$54,IF(V180=MOVIMENTOS!$H$53,MOVIMENTOS!$H$54,IF(V180=MOVIMENTOS!$I$53,MOVIMENTOS!$I$54,IF(V180=MOVIMENTOS!$J$53,MOVIMENTOS!$J$54,IF(V180=MOVIMENTOS!$K$53,MOVIMENTOS!$K$54,IF(V180=MOVIMENTOS!$L$53,MOVIMENTOS!$L$54,IF(V180=MOVIMENTOS!$M$53,MOVIMENTOS!$M$54,0)))))))))))))</f>
        <v>0</v>
      </c>
      <c r="W181" s="89">
        <f>IF(W180=MOVIMENTOS!$A$53,MOVIMENTOS!$A$54,IF(W180=MOVIMENTOS!$B$53,MOVIMENTOS!$B$54,IF(W180=MOVIMENTOS!$C$53,MOVIMENTOS!$C$54,IF(W180=MOVIMENTOS!$D$53,MOVIMENTOS!$D$54,IF(W180=MOVIMENTOS!$E$53,MOVIMENTOS!$E$54,IF(W180=MOVIMENTOS!$F$53,MOVIMENTOS!$F$54,IF(W180=MOVIMENTOS!$G$53,MOVIMENTOS!$G$54,IF(W180=MOVIMENTOS!$H$53,MOVIMENTOS!$H$54,IF(W180=MOVIMENTOS!$I$53,MOVIMENTOS!$I$54,IF(W180=MOVIMENTOS!$J$53,MOVIMENTOS!$J$54,IF(W180=MOVIMENTOS!$K$53,MOVIMENTOS!$K$54,IF(W180=MOVIMENTOS!$L$53,MOVIMENTOS!$L$54,IF(W180=MOVIMENTOS!$M$53,MOVIMENTOS!$M$54,0)))))))))))))</f>
        <v>0</v>
      </c>
      <c r="X181" s="70">
        <f t="shared" ref="X181:X182" si="513">O181+W181+SUM(F184:V184)</f>
        <v>0</v>
      </c>
      <c r="Y181" s="126"/>
      <c r="Z181" s="68"/>
      <c r="AA181" s="60"/>
      <c r="AB181" s="61">
        <f>IF(B179="HYBRID",HLOOKUP(G180,MOVIMENTOS!$A$38:$AQ$39,2,0),0)</f>
        <v>0</v>
      </c>
      <c r="AC181" s="61">
        <f>IF(B179="HYBRID",HLOOKUP(H180,MOVIMENTOS!$A$38:$AQ$39,2,0),0)</f>
        <v>0</v>
      </c>
      <c r="AD181" s="61">
        <f>IF(B179="HYBRID",HLOOKUP(I180,MOVIMENTOS!$A$38:$AQ$39,2,0),0)</f>
        <v>0</v>
      </c>
      <c r="AE181" s="61">
        <f>IF(B179="HYBRID",HLOOKUP(J180,MOVIMENTOS!$A$38:$AQ$39,2,0),0)</f>
        <v>0</v>
      </c>
      <c r="AF181" s="61">
        <f>IF(B179="HYBRID",HLOOKUP(K180,MOVIMENTOS!$A$38:$AQ$39,2,0),0)</f>
        <v>0</v>
      </c>
      <c r="AG181" s="61">
        <f>IF(B179="HYBRID",HLOOKUP(L180,MOVIMENTOS!$A$38:$AQ$39,2,0),0)</f>
        <v>0</v>
      </c>
      <c r="AH181" s="61">
        <f>IF(B179="HYBRID",HLOOKUP(M180,MOVIMENTOS!$A$38:$AQ$39,2,0),0)</f>
        <v>0</v>
      </c>
      <c r="AI181" s="61">
        <f>IF(B179="HYBRID",HLOOKUP(N180,MOVIMENTOS!$A$38:$AQ$39,2,0),0)</f>
        <v>0</v>
      </c>
      <c r="AJ181" s="62">
        <f>IF(B179="TRE",HLOOKUP(G180,MOVIMENTOS!$A$57:$K$60,VLOOKUP($C$4,MOVIMENTOS!$A$63:$B$65,2,0),TRUE),0)</f>
        <v>0</v>
      </c>
      <c r="AK181" s="62">
        <f>IF(B179="TRE",HLOOKUP(H180,MOVIMENTOS!$A$57:$K$60,VLOOKUP($C$4,MOVIMENTOS!$A$63:$B$65,2,0),TRUE),0)</f>
        <v>0</v>
      </c>
      <c r="AL181" s="62">
        <f>IF(B179="TRE",HLOOKUP(I180,MOVIMENTOS!$A$57:$K$60,VLOOKUP($C$4,MOVIMENTOS!$A$63:$B$65,2,0),TRUE),0)</f>
        <v>0</v>
      </c>
      <c r="AM181" s="62">
        <f>IF(B179="TRE",HLOOKUP(J180,MOVIMENTOS!$A$57:$K$60,VLOOKUP($C$4,MOVIMENTOS!$A$63:$B$65,2,0),TRUE),0)</f>
        <v>0</v>
      </c>
      <c r="AN181" s="62">
        <f>IF(B179="TRE",HLOOKUP(M180,MOVIMENTOS!$A$57:$K$60,VLOOKUP($C$4,MOVIMENTOS!$A$63:$B$65,2,0),TRUE),0)</f>
        <v>0</v>
      </c>
      <c r="AO181" s="62">
        <f>IF(B179="TRE",HLOOKUP(N180,MOVIMENTOS!$A$57:$K$60,VLOOKUP($C$4,MOVIMENTOS!$A$63:$B$65,2,0),TRUE),0)</f>
        <v>0</v>
      </c>
      <c r="AP181" s="62">
        <f>IF(C179="TRE",HLOOKUP(P180,MOVIMENTOS!$A$57:$K$60,VLOOKUP($C$4,MOVIMENTOS!$A$63:$B$65,2,0),TRUE),0)</f>
        <v>0</v>
      </c>
      <c r="AQ181" s="62">
        <f>IF(D179="TRE",HLOOKUP(Q180,MOVIMENTOS!$A$57:$K$60,VLOOKUP($C$4,MOVIMENTOS!$A$63:$B$65,2,0),TRUE),0)</f>
        <v>0</v>
      </c>
      <c r="AR181" s="71" t="s">
        <v>1622</v>
      </c>
      <c r="AS181" s="60"/>
      <c r="AT181" s="60"/>
      <c r="AU181" s="60"/>
      <c r="AV181" s="60"/>
      <c r="AW181" s="60"/>
      <c r="AX181" s="60"/>
      <c r="AY181" s="60"/>
      <c r="AZ181" s="60"/>
      <c r="BA181" s="60"/>
      <c r="BB181" s="60"/>
      <c r="BC181" s="60"/>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row>
    <row r="182" spans="1:139" s="43" customFormat="1" ht="12" customHeight="1" x14ac:dyDescent="0.25">
      <c r="A182" s="146"/>
      <c r="B182" s="149"/>
      <c r="C182" s="42" t="str">
        <f t="shared" ref="C182" si="514">IF($C$4="Dueto","Faturização",IF($C$4="Dueto Misto","Faturização",IF($C$4="Equipa","Faturização",IF($C$4="Combinado","Faturização",""))))</f>
        <v/>
      </c>
      <c r="D182" s="101"/>
      <c r="E182" s="92" t="str">
        <f t="shared" ref="E182" si="515">IF(AND(C182="Faturização",B179="Hybrid"),"Faturização","")</f>
        <v/>
      </c>
      <c r="F182" s="73"/>
      <c r="G182" s="74"/>
      <c r="H182" s="75"/>
      <c r="I182" s="75"/>
      <c r="J182" s="75"/>
      <c r="K182" s="75"/>
      <c r="L182" s="75"/>
      <c r="M182" s="75"/>
      <c r="N182" s="76"/>
      <c r="O182" s="60">
        <f t="shared" ref="O182" si="516">(G181*G182)+(H181*H182)+(I181*I182)+(J181*J182)+(K181*K182)+(L181*L182)+(M181*M182)+(N181*N182)</f>
        <v>0</v>
      </c>
      <c r="P182" s="60"/>
      <c r="Q182" s="42"/>
      <c r="R182" s="42"/>
      <c r="S182" s="42"/>
      <c r="T182" s="42"/>
      <c r="U182" s="42"/>
      <c r="V182" s="42"/>
      <c r="W182" s="69">
        <f t="shared" ref="W182" si="517">(Q181*Q182)+(R181*R182)+(S181*S182)+(T181*T182)+(U181*U182)+(V181*V182)</f>
        <v>0</v>
      </c>
      <c r="X182" s="69">
        <f t="shared" si="513"/>
        <v>0</v>
      </c>
      <c r="Y182" s="126"/>
      <c r="Z182" s="60"/>
      <c r="AA182" s="60"/>
      <c r="AB182" s="61"/>
      <c r="AC182" s="61"/>
      <c r="AD182" s="61"/>
      <c r="AE182" s="61"/>
      <c r="AF182" s="61"/>
      <c r="AG182" s="61"/>
      <c r="AH182" s="61"/>
      <c r="AI182" s="61"/>
      <c r="AJ182" s="62"/>
      <c r="AK182" s="62"/>
      <c r="AL182" s="62"/>
      <c r="AM182" s="62"/>
      <c r="AN182" s="62"/>
      <c r="AO182" s="62"/>
      <c r="AP182" s="62"/>
      <c r="AQ182" s="62"/>
      <c r="AR182" s="69" t="s">
        <v>1623</v>
      </c>
      <c r="AS182" s="60"/>
      <c r="AT182" s="60"/>
      <c r="AU182" s="60"/>
      <c r="AV182" s="60"/>
      <c r="AW182" s="60"/>
      <c r="AX182" s="60"/>
      <c r="AY182" s="60"/>
      <c r="AZ182" s="60"/>
      <c r="BA182" s="60"/>
      <c r="BB182" s="60"/>
      <c r="BC182" s="60"/>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row>
    <row r="183" spans="1:139" s="43" customFormat="1" ht="12" customHeight="1" x14ac:dyDescent="0.25">
      <c r="A183" s="146"/>
      <c r="B183" s="149"/>
      <c r="C183" s="85" t="str">
        <f t="shared" ref="C183" si="518">IF(AND($B179="ACROB",$C$4="EQUIPA"),"ACROB_B",IF(AND($B179="ACROB",$C$4="combinado"),"ACROB_B",""))</f>
        <v/>
      </c>
      <c r="D183" s="101"/>
      <c r="E183" s="53" t="s">
        <v>68</v>
      </c>
      <c r="F183" s="84" t="str">
        <f t="shared" ref="F183" si="519">IF(C184="ACROB_C","ACRO-PAIR","")</f>
        <v/>
      </c>
      <c r="G183" s="78"/>
      <c r="H183" s="48"/>
      <c r="I183" s="48"/>
      <c r="J183" s="48"/>
      <c r="K183" s="48"/>
      <c r="L183" s="48"/>
      <c r="M183" s="48"/>
      <c r="N183" s="79"/>
      <c r="O183" s="48"/>
      <c r="P183" s="48"/>
      <c r="Q183" s="80"/>
      <c r="R183" s="80"/>
      <c r="S183" s="80"/>
      <c r="T183" s="80"/>
      <c r="U183" s="80"/>
      <c r="V183" s="77"/>
      <c r="W183" s="48"/>
      <c r="X183" s="48"/>
      <c r="Y183" s="126"/>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row>
    <row r="184" spans="1:139" s="43" customFormat="1" ht="12" customHeight="1" thickBot="1" x14ac:dyDescent="0.3">
      <c r="A184" s="147"/>
      <c r="B184" s="150"/>
      <c r="C184" s="86" t="str">
        <f t="shared" ref="C184" si="520">IF(AND(B179="ACROB",$C$5="DUETO"),"ACROB_C","")</f>
        <v/>
      </c>
      <c r="D184" s="102"/>
      <c r="E184" s="54" t="s">
        <v>1175</v>
      </c>
      <c r="F184" s="81"/>
      <c r="G184" s="82"/>
      <c r="H184" s="49"/>
      <c r="I184" s="49"/>
      <c r="J184" s="49"/>
      <c r="K184" s="49"/>
      <c r="L184" s="49"/>
      <c r="M184" s="49"/>
      <c r="N184" s="83"/>
      <c r="O184" s="48"/>
      <c r="P184" s="48"/>
      <c r="Q184" s="49"/>
      <c r="R184" s="49"/>
      <c r="S184" s="49"/>
      <c r="T184" s="49"/>
      <c r="U184" s="49"/>
      <c r="V184" s="83"/>
      <c r="W184" s="49"/>
      <c r="X184" s="49"/>
      <c r="Y184" s="127"/>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row>
    <row r="185" spans="1:139" s="43" customFormat="1" ht="12" customHeight="1" x14ac:dyDescent="0.25">
      <c r="A185" s="145"/>
      <c r="B185" s="148"/>
      <c r="C185" s="143" t="str">
        <f>IF(B185="HYBRID",MOVIMENTOS!$A$8,IF(B185="ACROB",MOVIMENTOS!$E$8,""))</f>
        <v/>
      </c>
      <c r="D185" s="100"/>
      <c r="E185" s="93" t="s">
        <v>1636</v>
      </c>
      <c r="F185" s="95" t="str">
        <f t="shared" ref="F185" si="521">IF(B185="HYBRID",0.5,IF(B185="TRE",0,""))</f>
        <v/>
      </c>
      <c r="G185" s="38"/>
      <c r="H185" s="40"/>
      <c r="I185" s="40"/>
      <c r="J185" s="40"/>
      <c r="K185" s="40"/>
      <c r="L185" s="40"/>
      <c r="M185" s="40"/>
      <c r="N185" s="39"/>
      <c r="O185" s="67"/>
      <c r="P185" s="107" t="str">
        <f>IF(B185="HYBRID",MOVIMENTOS!$G$8,"")</f>
        <v/>
      </c>
      <c r="Q185" s="41"/>
      <c r="R185" s="40"/>
      <c r="S185" s="40"/>
      <c r="T185" s="40"/>
      <c r="U185" s="40"/>
      <c r="V185" s="39"/>
      <c r="W185" s="67"/>
      <c r="X185" s="67"/>
      <c r="Y185" s="125">
        <f t="shared" ref="Y185" si="522">IF(E188="Faturização",X188,IF(E188="",X187,0))</f>
        <v>0</v>
      </c>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row>
    <row r="186" spans="1:139" s="43" customFormat="1" ht="12" customHeight="1" x14ac:dyDescent="0.25">
      <c r="A186" s="146"/>
      <c r="B186" s="149"/>
      <c r="C186" s="144"/>
      <c r="D186" s="101"/>
      <c r="E186" s="94"/>
      <c r="F186" s="96"/>
      <c r="G186" s="44"/>
      <c r="H186" s="46"/>
      <c r="I186" s="46"/>
      <c r="J186" s="46"/>
      <c r="K186" s="46"/>
      <c r="L186" s="46"/>
      <c r="M186" s="46"/>
      <c r="N186" s="45"/>
      <c r="O186" s="33"/>
      <c r="P186" s="108"/>
      <c r="Q186" s="46"/>
      <c r="R186" s="46"/>
      <c r="S186" s="46"/>
      <c r="T186" s="46"/>
      <c r="U186" s="46"/>
      <c r="V186" s="46"/>
      <c r="W186" s="60"/>
      <c r="X186" s="60"/>
      <c r="Y186" s="126"/>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row>
    <row r="187" spans="1:139" s="43" customFormat="1" ht="12" customHeight="1" x14ac:dyDescent="0.3">
      <c r="A187" s="146"/>
      <c r="B187" s="149"/>
      <c r="C187" s="47" t="str">
        <f>IF(B185="HYBRID",MOVIMENTOS!$P$8,"")</f>
        <v/>
      </c>
      <c r="D187" s="101"/>
      <c r="E187" s="91" t="s">
        <v>1175</v>
      </c>
      <c r="F187" s="32">
        <f>IF(F186=MOVIMENTOS!$A$35,MOVIMENTOS!$A$36,IF(F186=MOVIMENTOS!$B$35,MOVIMENTOS!$B$36,IF(F186=MOVIMENTOS!$C$35,MOVIMENTOS!$C$36,IF(F186=MOVIMENTOS!$D$35,MOVIMENTOS!$D$36,IF(F186=MOVIMENTOS!$F$35,MOVIMENTOS!$F$36,IF(F186=MOVIMENTOS!$G$35,MOVIMENTOS!$G$36,IF(F186=MOVIMENTOS!$H$35,MOVIMENTOS!$H$36,0)))))))</f>
        <v>0</v>
      </c>
      <c r="G187" s="57">
        <f t="shared" ref="G187" si="523">IF(OR(IFERROR(AB187,TRUE)=TRUE,IFERROR(AJ187,TRUE)=TRUE)=TRUE,0,IF(AB187=0,AJ187,AB187))</f>
        <v>0</v>
      </c>
      <c r="H187" s="57">
        <f t="shared" ref="H187" si="524">IF(OR(IFERROR(AC187,TRUE)=TRUE,IFERROR(AK187,TRUE)=TRUE)=TRUE,0,IF(AC187=0,AK187,AC187))</f>
        <v>0</v>
      </c>
      <c r="I187" s="57">
        <f t="shared" ref="I187" si="525">IF(OR(IFERROR(AD187,TRUE)=TRUE,IFERROR(AL187,TRUE)=TRUE)=TRUE,0,IF(AD187=0,AL187,AD187))</f>
        <v>0</v>
      </c>
      <c r="J187" s="57">
        <f t="shared" ref="J187" si="526">IF(OR(IFERROR(AE187,TRUE)=TRUE,IFERROR(AM187,TRUE)=TRUE)=TRUE,0,IF(AE187=0,AM187,AE187))</f>
        <v>0</v>
      </c>
      <c r="K187" s="57">
        <f t="shared" ref="K187" si="527">IF(OR(IFERROR(AF187,TRUE)=TRUE,IFERROR(AN187,TRUE)=TRUE)=TRUE,0,IF(AF187=0,AN187,AF187))</f>
        <v>0</v>
      </c>
      <c r="L187" s="57">
        <f t="shared" ref="L187" si="528">IF(OR(IFERROR(AG187,TRUE)=TRUE,IFERROR(AO187,TRUE)=TRUE)=TRUE,0,IF(AG187=0,AO187,AG187))</f>
        <v>0</v>
      </c>
      <c r="M187" s="57">
        <f t="shared" ref="M187" si="529">IF(OR(IFERROR(AH187,TRUE)=TRUE,IFERROR(AP187,TRUE)=TRUE)=TRUE,0,IF(AH187=0,AP187,AH187))</f>
        <v>0</v>
      </c>
      <c r="N187" s="57">
        <f t="shared" ref="N187" si="530">IF(OR(IFERROR(AI187,TRUE)=TRUE,IFERROR(AQ187,TRUE)=TRUE)=TRUE,0,IF(AI187=0,AQ187,AI187))</f>
        <v>0</v>
      </c>
      <c r="O187" s="33">
        <f t="shared" ref="O187" si="531">SUM(G187:N187)</f>
        <v>0</v>
      </c>
      <c r="P187" s="33" t="str">
        <f t="shared" ref="P187" si="532">C187</f>
        <v/>
      </c>
      <c r="Q187" s="33">
        <f>IF(Q186=MOVIMENTOS!$A$53,MOVIMENTOS!$A$54,IF(Q186=MOVIMENTOS!$B$53,MOVIMENTOS!$B$54,IF(Q186=MOVIMENTOS!$C$53,MOVIMENTOS!$C$54,IF(Q186=MOVIMENTOS!$D$53,MOVIMENTOS!$D$54,IF(Q186=MOVIMENTOS!$E$53,MOVIMENTOS!$E$54,IF(Q186=MOVIMENTOS!$F$53,MOVIMENTOS!$F$54,IF(Q186=MOVIMENTOS!$G$53,MOVIMENTOS!$G$54,IF(Q186=MOVIMENTOS!$H$53,MOVIMENTOS!$H$54,IF(Q186=MOVIMENTOS!$I$53,MOVIMENTOS!$I$54,IF(Q186=MOVIMENTOS!$J$53,MOVIMENTOS!$J$54,IF(Q186=MOVIMENTOS!$K$53,MOVIMENTOS!$K$54,IF(Q186=MOVIMENTOS!$L$53,MOVIMENTOS!$L$54,IF(Q186=MOVIMENTOS!$M$53,MOVIMENTOS!$M$54,0)))))))))))))</f>
        <v>0</v>
      </c>
      <c r="R187" s="33">
        <f>IF(R186=MOVIMENTOS!$A$53,MOVIMENTOS!$A$54,IF(R186=MOVIMENTOS!$B$53,MOVIMENTOS!$B$54,IF(R186=MOVIMENTOS!$C$53,MOVIMENTOS!$C$54,IF(R186=MOVIMENTOS!$D$53,MOVIMENTOS!$D$54,IF(R186=MOVIMENTOS!$E$53,MOVIMENTOS!$E$54,IF(R186=MOVIMENTOS!$F$53,MOVIMENTOS!$F$54,IF(R186=MOVIMENTOS!$G$53,MOVIMENTOS!$G$54,IF(R186=MOVIMENTOS!$H$53,MOVIMENTOS!$H$54,IF(R186=MOVIMENTOS!$I$53,MOVIMENTOS!$I$54,IF(R186=MOVIMENTOS!$J$53,MOVIMENTOS!$J$54,IF(R186=MOVIMENTOS!$K$53,MOVIMENTOS!$K$54,IF(R186=MOVIMENTOS!$L$53,MOVIMENTOS!$L$54,IF(R186=MOVIMENTOS!$M$53,MOVIMENTOS!$M$54,0)))))))))))))</f>
        <v>0</v>
      </c>
      <c r="S187" s="33">
        <f>IF(S186=MOVIMENTOS!$A$53,MOVIMENTOS!$A$54,IF(S186=MOVIMENTOS!$B$53,MOVIMENTOS!$B$54,IF(S186=MOVIMENTOS!$C$53,MOVIMENTOS!$C$54,IF(S186=MOVIMENTOS!$D$53,MOVIMENTOS!$D$54,IF(S186=MOVIMENTOS!$E$53,MOVIMENTOS!$E$54,IF(S186=MOVIMENTOS!$F$53,MOVIMENTOS!$F$54,IF(S186=MOVIMENTOS!$G$53,MOVIMENTOS!$G$54,IF(S186=MOVIMENTOS!$H$53,MOVIMENTOS!$H$54,IF(S186=MOVIMENTOS!$I$53,MOVIMENTOS!$I$54,IF(S186=MOVIMENTOS!$J$53,MOVIMENTOS!$J$54,IF(S186=MOVIMENTOS!$K$53,MOVIMENTOS!$K$54,IF(S186=MOVIMENTOS!$L$53,MOVIMENTOS!$L$54,IF(S186=MOVIMENTOS!$M$53,MOVIMENTOS!$M$54,0)))))))))))))</f>
        <v>0</v>
      </c>
      <c r="T187" s="33">
        <f>IF(T186=MOVIMENTOS!$A$53,MOVIMENTOS!$A$54,IF(T186=MOVIMENTOS!$B$53,MOVIMENTOS!$B$54,IF(T186=MOVIMENTOS!$C$53,MOVIMENTOS!$C$54,IF(T186=MOVIMENTOS!$D$53,MOVIMENTOS!$D$54,IF(T186=MOVIMENTOS!$E$53,MOVIMENTOS!$E$54,IF(T186=MOVIMENTOS!$F$53,MOVIMENTOS!$F$54,IF(T186=MOVIMENTOS!$G$53,MOVIMENTOS!$G$54,IF(T186=MOVIMENTOS!$H$53,MOVIMENTOS!$H$54,IF(T186=MOVIMENTOS!$I$53,MOVIMENTOS!$I$54,IF(T186=MOVIMENTOS!$J$53,MOVIMENTOS!$J$54,IF(T186=MOVIMENTOS!$K$53,MOVIMENTOS!$K$54,IF(T186=MOVIMENTOS!$L$53,MOVIMENTOS!$L$54,IF(T186=MOVIMENTOS!$M$53,MOVIMENTOS!$M$54,0)))))))))))))</f>
        <v>0</v>
      </c>
      <c r="U187" s="33">
        <f>IF(U186=MOVIMENTOS!$A$53,MOVIMENTOS!$A$54,IF(U186=MOVIMENTOS!$B$53,MOVIMENTOS!$B$54,IF(U186=MOVIMENTOS!$C$53,MOVIMENTOS!$C$54,IF(U186=MOVIMENTOS!$D$53,MOVIMENTOS!$D$54,IF(U186=MOVIMENTOS!$E$53,MOVIMENTOS!$E$54,IF(U186=MOVIMENTOS!$F$53,MOVIMENTOS!$F$54,IF(U186=MOVIMENTOS!$G$53,MOVIMENTOS!$G$54,IF(U186=MOVIMENTOS!$H$53,MOVIMENTOS!$H$54,IF(U186=MOVIMENTOS!$I$53,MOVIMENTOS!$I$54,IF(U186=MOVIMENTOS!$J$53,MOVIMENTOS!$J$54,IF(U186=MOVIMENTOS!$K$53,MOVIMENTOS!$K$54,IF(U186=MOVIMENTOS!$L$53,MOVIMENTOS!$L$54,IF(U186=MOVIMENTOS!$M$53,MOVIMENTOS!$M$54,0)))))))))))))</f>
        <v>0</v>
      </c>
      <c r="V187" s="33">
        <f>IF(V186=MOVIMENTOS!$A$53,MOVIMENTOS!$A$54,IF(V186=MOVIMENTOS!$B$53,MOVIMENTOS!$B$54,IF(V186=MOVIMENTOS!$C$53,MOVIMENTOS!$C$54,IF(V186=MOVIMENTOS!$D$53,MOVIMENTOS!$D$54,IF(V186=MOVIMENTOS!$E$53,MOVIMENTOS!$E$54,IF(V186=MOVIMENTOS!$F$53,MOVIMENTOS!$F$54,IF(V186=MOVIMENTOS!$G$53,MOVIMENTOS!$G$54,IF(V186=MOVIMENTOS!$H$53,MOVIMENTOS!$H$54,IF(V186=MOVIMENTOS!$I$53,MOVIMENTOS!$I$54,IF(V186=MOVIMENTOS!$J$53,MOVIMENTOS!$J$54,IF(V186=MOVIMENTOS!$K$53,MOVIMENTOS!$K$54,IF(V186=MOVIMENTOS!$L$53,MOVIMENTOS!$L$54,IF(V186=MOVIMENTOS!$M$53,MOVIMENTOS!$M$54,0)))))))))))))</f>
        <v>0</v>
      </c>
      <c r="W187" s="89">
        <f>IF(W186=MOVIMENTOS!$A$53,MOVIMENTOS!$A$54,IF(W186=MOVIMENTOS!$B$53,MOVIMENTOS!$B$54,IF(W186=MOVIMENTOS!$C$53,MOVIMENTOS!$C$54,IF(W186=MOVIMENTOS!$D$53,MOVIMENTOS!$D$54,IF(W186=MOVIMENTOS!$E$53,MOVIMENTOS!$E$54,IF(W186=MOVIMENTOS!$F$53,MOVIMENTOS!$F$54,IF(W186=MOVIMENTOS!$G$53,MOVIMENTOS!$G$54,IF(W186=MOVIMENTOS!$H$53,MOVIMENTOS!$H$54,IF(W186=MOVIMENTOS!$I$53,MOVIMENTOS!$I$54,IF(W186=MOVIMENTOS!$J$53,MOVIMENTOS!$J$54,IF(W186=MOVIMENTOS!$K$53,MOVIMENTOS!$K$54,IF(W186=MOVIMENTOS!$L$53,MOVIMENTOS!$L$54,IF(W186=MOVIMENTOS!$M$53,MOVIMENTOS!$M$54,0)))))))))))))</f>
        <v>0</v>
      </c>
      <c r="X187" s="70">
        <f t="shared" ref="X187:X188" si="533">O187+W187+SUM(F190:V190)</f>
        <v>0</v>
      </c>
      <c r="Y187" s="126"/>
      <c r="Z187" s="68"/>
      <c r="AA187" s="60"/>
      <c r="AB187" s="61">
        <f>IF(B185="HYBRID",HLOOKUP(G186,MOVIMENTOS!$A$38:$AQ$39,2,0),0)</f>
        <v>0</v>
      </c>
      <c r="AC187" s="61">
        <f>IF(B185="HYBRID",HLOOKUP(H186,MOVIMENTOS!$A$38:$AQ$39,2,0),0)</f>
        <v>0</v>
      </c>
      <c r="AD187" s="61">
        <f>IF(B185="HYBRID",HLOOKUP(I186,MOVIMENTOS!$A$38:$AQ$39,2,0),0)</f>
        <v>0</v>
      </c>
      <c r="AE187" s="61">
        <f>IF(B185="HYBRID",HLOOKUP(J186,MOVIMENTOS!$A$38:$AQ$39,2,0),0)</f>
        <v>0</v>
      </c>
      <c r="AF187" s="61">
        <f>IF(B185="HYBRID",HLOOKUP(K186,MOVIMENTOS!$A$38:$AQ$39,2,0),0)</f>
        <v>0</v>
      </c>
      <c r="AG187" s="61">
        <f>IF(B185="HYBRID",HLOOKUP(L186,MOVIMENTOS!$A$38:$AQ$39,2,0),0)</f>
        <v>0</v>
      </c>
      <c r="AH187" s="61">
        <f>IF(B185="HYBRID",HLOOKUP(M186,MOVIMENTOS!$A$38:$AQ$39,2,0),0)</f>
        <v>0</v>
      </c>
      <c r="AI187" s="61">
        <f>IF(B185="HYBRID",HLOOKUP(N186,MOVIMENTOS!$A$38:$AQ$39,2,0),0)</f>
        <v>0</v>
      </c>
      <c r="AJ187" s="62">
        <f>IF(B185="TRE",HLOOKUP(G186,MOVIMENTOS!$A$57:$K$60,VLOOKUP($C$4,MOVIMENTOS!$A$63:$B$65,2,0),TRUE),0)</f>
        <v>0</v>
      </c>
      <c r="AK187" s="62">
        <f>IF(B185="TRE",HLOOKUP(H186,MOVIMENTOS!$A$57:$K$60,VLOOKUP($C$4,MOVIMENTOS!$A$63:$B$65,2,0),TRUE),0)</f>
        <v>0</v>
      </c>
      <c r="AL187" s="62">
        <f>IF(B185="TRE",HLOOKUP(I186,MOVIMENTOS!$A$57:$K$60,VLOOKUP($C$4,MOVIMENTOS!$A$63:$B$65,2,0),TRUE),0)</f>
        <v>0</v>
      </c>
      <c r="AM187" s="62">
        <f>IF(B185="TRE",HLOOKUP(J186,MOVIMENTOS!$A$57:$K$60,VLOOKUP($C$4,MOVIMENTOS!$A$63:$B$65,2,0),TRUE),0)</f>
        <v>0</v>
      </c>
      <c r="AN187" s="62">
        <f>IF(B185="TRE",HLOOKUP(M186,MOVIMENTOS!$A$57:$K$60,VLOOKUP($C$4,MOVIMENTOS!$A$63:$B$65,2,0),TRUE),0)</f>
        <v>0</v>
      </c>
      <c r="AO187" s="62">
        <f>IF(B185="TRE",HLOOKUP(N186,MOVIMENTOS!$A$57:$K$60,VLOOKUP($C$4,MOVIMENTOS!$A$63:$B$65,2,0),TRUE),0)</f>
        <v>0</v>
      </c>
      <c r="AP187" s="62">
        <f>IF(C185="TRE",HLOOKUP(P186,MOVIMENTOS!$A$57:$K$60,VLOOKUP($C$4,MOVIMENTOS!$A$63:$B$65,2,0),TRUE),0)</f>
        <v>0</v>
      </c>
      <c r="AQ187" s="62">
        <f>IF(D185="TRE",HLOOKUP(Q186,MOVIMENTOS!$A$57:$K$60,VLOOKUP($C$4,MOVIMENTOS!$A$63:$B$65,2,0),TRUE),0)</f>
        <v>0</v>
      </c>
      <c r="AR187" s="71" t="s">
        <v>1622</v>
      </c>
      <c r="AS187" s="60"/>
      <c r="AT187" s="60"/>
      <c r="AU187" s="60"/>
      <c r="AV187" s="60"/>
      <c r="AW187" s="60"/>
      <c r="AX187" s="60"/>
      <c r="AY187" s="60"/>
      <c r="AZ187" s="60"/>
      <c r="BA187" s="60"/>
      <c r="BB187" s="60"/>
      <c r="BC187" s="60"/>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row>
    <row r="188" spans="1:139" s="43" customFormat="1" ht="12" customHeight="1" x14ac:dyDescent="0.25">
      <c r="A188" s="146"/>
      <c r="B188" s="149"/>
      <c r="C188" s="42" t="str">
        <f t="shared" ref="C188" si="534">IF($C$4="Dueto","Faturização",IF($C$4="Dueto Misto","Faturização",IF($C$4="Equipa","Faturização",IF($C$4="Combinado","Faturização",""))))</f>
        <v/>
      </c>
      <c r="D188" s="101"/>
      <c r="E188" s="92" t="str">
        <f t="shared" ref="E188" si="535">IF(AND(C188="Faturização",B185="Hybrid"),"Faturização","")</f>
        <v/>
      </c>
      <c r="F188" s="73"/>
      <c r="G188" s="74"/>
      <c r="H188" s="75"/>
      <c r="I188" s="75"/>
      <c r="J188" s="75"/>
      <c r="K188" s="75"/>
      <c r="L188" s="75"/>
      <c r="M188" s="75"/>
      <c r="N188" s="76"/>
      <c r="O188" s="60">
        <f t="shared" ref="O188" si="536">(G187*G188)+(H187*H188)+(I187*I188)+(J187*J188)+(K187*K188)+(L187*L188)+(M187*M188)+(N187*N188)</f>
        <v>0</v>
      </c>
      <c r="P188" s="60"/>
      <c r="Q188" s="42"/>
      <c r="R188" s="42"/>
      <c r="S188" s="42"/>
      <c r="T188" s="42"/>
      <c r="U188" s="42"/>
      <c r="V188" s="42"/>
      <c r="W188" s="69">
        <f t="shared" ref="W188" si="537">(Q187*Q188)+(R187*R188)+(S187*S188)+(T187*T188)+(U187*U188)+(V187*V188)</f>
        <v>0</v>
      </c>
      <c r="X188" s="69">
        <f t="shared" si="533"/>
        <v>0</v>
      </c>
      <c r="Y188" s="126"/>
      <c r="Z188" s="60"/>
      <c r="AA188" s="60"/>
      <c r="AB188" s="61"/>
      <c r="AC188" s="61"/>
      <c r="AD188" s="61"/>
      <c r="AE188" s="61"/>
      <c r="AF188" s="61"/>
      <c r="AG188" s="61"/>
      <c r="AH188" s="61"/>
      <c r="AI188" s="61"/>
      <c r="AJ188" s="62"/>
      <c r="AK188" s="62"/>
      <c r="AL188" s="62"/>
      <c r="AM188" s="62"/>
      <c r="AN188" s="62"/>
      <c r="AO188" s="62"/>
      <c r="AP188" s="62"/>
      <c r="AQ188" s="62"/>
      <c r="AR188" s="69" t="s">
        <v>1623</v>
      </c>
      <c r="AS188" s="60"/>
      <c r="AT188" s="60"/>
      <c r="AU188" s="60"/>
      <c r="AV188" s="60"/>
      <c r="AW188" s="60"/>
      <c r="AX188" s="60"/>
      <c r="AY188" s="60"/>
      <c r="AZ188" s="60"/>
      <c r="BA188" s="60"/>
      <c r="BB188" s="60"/>
      <c r="BC188" s="60"/>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row>
    <row r="189" spans="1:139" s="43" customFormat="1" ht="12" customHeight="1" x14ac:dyDescent="0.25">
      <c r="A189" s="146"/>
      <c r="B189" s="149"/>
      <c r="C189" s="85" t="str">
        <f t="shared" ref="C189" si="538">IF(AND($B185="ACROB",$C$4="EQUIPA"),"ACROB_B",IF(AND($B185="ACROB",$C$4="combinado"),"ACROB_B",""))</f>
        <v/>
      </c>
      <c r="D189" s="101"/>
      <c r="E189" s="53" t="s">
        <v>68</v>
      </c>
      <c r="F189" s="84" t="str">
        <f t="shared" ref="F189" si="539">IF(C190="ACROB_C","ACRO-PAIR","")</f>
        <v/>
      </c>
      <c r="G189" s="78"/>
      <c r="H189" s="48"/>
      <c r="I189" s="48"/>
      <c r="J189" s="48"/>
      <c r="K189" s="48"/>
      <c r="L189" s="48"/>
      <c r="M189" s="48"/>
      <c r="N189" s="79"/>
      <c r="O189" s="48"/>
      <c r="P189" s="48"/>
      <c r="Q189" s="80"/>
      <c r="R189" s="80"/>
      <c r="S189" s="80"/>
      <c r="T189" s="80"/>
      <c r="U189" s="80"/>
      <c r="V189" s="77"/>
      <c r="W189" s="48"/>
      <c r="X189" s="48"/>
      <c r="Y189" s="126"/>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row>
    <row r="190" spans="1:139" s="43" customFormat="1" ht="12" customHeight="1" thickBot="1" x14ac:dyDescent="0.3">
      <c r="A190" s="147"/>
      <c r="B190" s="150"/>
      <c r="C190" s="86" t="str">
        <f t="shared" ref="C190" si="540">IF(AND(B185="ACROB",$C$5="DUETO"),"ACROB_C","")</f>
        <v/>
      </c>
      <c r="D190" s="102"/>
      <c r="E190" s="54" t="s">
        <v>1175</v>
      </c>
      <c r="F190" s="81"/>
      <c r="G190" s="82"/>
      <c r="H190" s="49"/>
      <c r="I190" s="49"/>
      <c r="J190" s="49"/>
      <c r="K190" s="49"/>
      <c r="L190" s="49"/>
      <c r="M190" s="49"/>
      <c r="N190" s="83"/>
      <c r="O190" s="48"/>
      <c r="P190" s="48"/>
      <c r="Q190" s="49"/>
      <c r="R190" s="49"/>
      <c r="S190" s="49"/>
      <c r="T190" s="49"/>
      <c r="U190" s="49"/>
      <c r="V190" s="83"/>
      <c r="W190" s="49"/>
      <c r="X190" s="49"/>
      <c r="Y190" s="127"/>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row>
    <row r="191" spans="1:139" s="43" customFormat="1" ht="12" customHeight="1" x14ac:dyDescent="0.25">
      <c r="A191" s="145"/>
      <c r="B191" s="148"/>
      <c r="C191" s="143" t="str">
        <f>IF(B191="HYBRID",MOVIMENTOS!$A$8,IF(B191="ACROB",MOVIMENTOS!$E$8,""))</f>
        <v/>
      </c>
      <c r="D191" s="100"/>
      <c r="E191" s="93" t="s">
        <v>1636</v>
      </c>
      <c r="F191" s="95" t="str">
        <f t="shared" ref="F191" si="541">IF(B191="HYBRID",0.5,IF(B191="TRE",0,""))</f>
        <v/>
      </c>
      <c r="G191" s="38"/>
      <c r="H191" s="40"/>
      <c r="I191" s="40"/>
      <c r="J191" s="40"/>
      <c r="K191" s="40"/>
      <c r="L191" s="40"/>
      <c r="M191" s="40"/>
      <c r="N191" s="39"/>
      <c r="O191" s="67"/>
      <c r="P191" s="107" t="str">
        <f>IF(B191="HYBRID",MOVIMENTOS!$G$8,"")</f>
        <v/>
      </c>
      <c r="Q191" s="41"/>
      <c r="R191" s="40"/>
      <c r="S191" s="40"/>
      <c r="T191" s="40"/>
      <c r="U191" s="40"/>
      <c r="V191" s="39"/>
      <c r="W191" s="67"/>
      <c r="X191" s="67"/>
      <c r="Y191" s="125">
        <f t="shared" ref="Y191" si="542">IF(E194="Faturização",X194,IF(E194="",X193,0))</f>
        <v>0</v>
      </c>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row>
    <row r="192" spans="1:139" s="43" customFormat="1" ht="12" customHeight="1" x14ac:dyDescent="0.25">
      <c r="A192" s="146"/>
      <c r="B192" s="149"/>
      <c r="C192" s="144"/>
      <c r="D192" s="101"/>
      <c r="E192" s="94"/>
      <c r="F192" s="96"/>
      <c r="G192" s="44"/>
      <c r="H192" s="46"/>
      <c r="I192" s="46"/>
      <c r="J192" s="46"/>
      <c r="K192" s="46"/>
      <c r="L192" s="46"/>
      <c r="M192" s="46"/>
      <c r="N192" s="45"/>
      <c r="O192" s="33"/>
      <c r="P192" s="108"/>
      <c r="Q192" s="46"/>
      <c r="R192" s="46"/>
      <c r="S192" s="46"/>
      <c r="T192" s="46"/>
      <c r="U192" s="46"/>
      <c r="V192" s="46"/>
      <c r="W192" s="60"/>
      <c r="X192" s="60"/>
      <c r="Y192" s="126"/>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row>
    <row r="193" spans="1:139" s="43" customFormat="1" ht="12" customHeight="1" x14ac:dyDescent="0.3">
      <c r="A193" s="146"/>
      <c r="B193" s="149"/>
      <c r="C193" s="47" t="str">
        <f>IF(B191="HYBRID",MOVIMENTOS!$P$8,"")</f>
        <v/>
      </c>
      <c r="D193" s="101"/>
      <c r="E193" s="91" t="s">
        <v>1175</v>
      </c>
      <c r="F193" s="32">
        <f>IF(F192=MOVIMENTOS!$A$35,MOVIMENTOS!$A$36,IF(F192=MOVIMENTOS!$B$35,MOVIMENTOS!$B$36,IF(F192=MOVIMENTOS!$C$35,MOVIMENTOS!$C$36,IF(F192=MOVIMENTOS!$D$35,MOVIMENTOS!$D$36,IF(F192=MOVIMENTOS!$F$35,MOVIMENTOS!$F$36,IF(F192=MOVIMENTOS!$G$35,MOVIMENTOS!$G$36,IF(F192=MOVIMENTOS!$H$35,MOVIMENTOS!$H$36,0)))))))</f>
        <v>0</v>
      </c>
      <c r="G193" s="57">
        <f t="shared" ref="G193" si="543">IF(OR(IFERROR(AB193,TRUE)=TRUE,IFERROR(AJ193,TRUE)=TRUE)=TRUE,0,IF(AB193=0,AJ193,AB193))</f>
        <v>0</v>
      </c>
      <c r="H193" s="57">
        <f t="shared" ref="H193" si="544">IF(OR(IFERROR(AC193,TRUE)=TRUE,IFERROR(AK193,TRUE)=TRUE)=TRUE,0,IF(AC193=0,AK193,AC193))</f>
        <v>0</v>
      </c>
      <c r="I193" s="57">
        <f t="shared" ref="I193" si="545">IF(OR(IFERROR(AD193,TRUE)=TRUE,IFERROR(AL193,TRUE)=TRUE)=TRUE,0,IF(AD193=0,AL193,AD193))</f>
        <v>0</v>
      </c>
      <c r="J193" s="57">
        <f t="shared" ref="J193" si="546">IF(OR(IFERROR(AE193,TRUE)=TRUE,IFERROR(AM193,TRUE)=TRUE)=TRUE,0,IF(AE193=0,AM193,AE193))</f>
        <v>0</v>
      </c>
      <c r="K193" s="57">
        <f t="shared" ref="K193" si="547">IF(OR(IFERROR(AF193,TRUE)=TRUE,IFERROR(AN193,TRUE)=TRUE)=TRUE,0,IF(AF193=0,AN193,AF193))</f>
        <v>0</v>
      </c>
      <c r="L193" s="57">
        <f t="shared" ref="L193" si="548">IF(OR(IFERROR(AG193,TRUE)=TRUE,IFERROR(AO193,TRUE)=TRUE)=TRUE,0,IF(AG193=0,AO193,AG193))</f>
        <v>0</v>
      </c>
      <c r="M193" s="57">
        <f t="shared" ref="M193" si="549">IF(OR(IFERROR(AH193,TRUE)=TRUE,IFERROR(AP193,TRUE)=TRUE)=TRUE,0,IF(AH193=0,AP193,AH193))</f>
        <v>0</v>
      </c>
      <c r="N193" s="57">
        <f t="shared" ref="N193" si="550">IF(OR(IFERROR(AI193,TRUE)=TRUE,IFERROR(AQ193,TRUE)=TRUE)=TRUE,0,IF(AI193=0,AQ193,AI193))</f>
        <v>0</v>
      </c>
      <c r="O193" s="33">
        <f t="shared" ref="O193" si="551">SUM(G193:N193)</f>
        <v>0</v>
      </c>
      <c r="P193" s="33" t="str">
        <f t="shared" ref="P193" si="552">C193</f>
        <v/>
      </c>
      <c r="Q193" s="33">
        <f>IF(Q192=MOVIMENTOS!$A$53,MOVIMENTOS!$A$54,IF(Q192=MOVIMENTOS!$B$53,MOVIMENTOS!$B$54,IF(Q192=MOVIMENTOS!$C$53,MOVIMENTOS!$C$54,IF(Q192=MOVIMENTOS!$D$53,MOVIMENTOS!$D$54,IF(Q192=MOVIMENTOS!$E$53,MOVIMENTOS!$E$54,IF(Q192=MOVIMENTOS!$F$53,MOVIMENTOS!$F$54,IF(Q192=MOVIMENTOS!$G$53,MOVIMENTOS!$G$54,IF(Q192=MOVIMENTOS!$H$53,MOVIMENTOS!$H$54,IF(Q192=MOVIMENTOS!$I$53,MOVIMENTOS!$I$54,IF(Q192=MOVIMENTOS!$J$53,MOVIMENTOS!$J$54,IF(Q192=MOVIMENTOS!$K$53,MOVIMENTOS!$K$54,IF(Q192=MOVIMENTOS!$L$53,MOVIMENTOS!$L$54,IF(Q192=MOVIMENTOS!$M$53,MOVIMENTOS!$M$54,0)))))))))))))</f>
        <v>0</v>
      </c>
      <c r="R193" s="33">
        <f>IF(R192=MOVIMENTOS!$A$53,MOVIMENTOS!$A$54,IF(R192=MOVIMENTOS!$B$53,MOVIMENTOS!$B$54,IF(R192=MOVIMENTOS!$C$53,MOVIMENTOS!$C$54,IF(R192=MOVIMENTOS!$D$53,MOVIMENTOS!$D$54,IF(R192=MOVIMENTOS!$E$53,MOVIMENTOS!$E$54,IF(R192=MOVIMENTOS!$F$53,MOVIMENTOS!$F$54,IF(R192=MOVIMENTOS!$G$53,MOVIMENTOS!$G$54,IF(R192=MOVIMENTOS!$H$53,MOVIMENTOS!$H$54,IF(R192=MOVIMENTOS!$I$53,MOVIMENTOS!$I$54,IF(R192=MOVIMENTOS!$J$53,MOVIMENTOS!$J$54,IF(R192=MOVIMENTOS!$K$53,MOVIMENTOS!$K$54,IF(R192=MOVIMENTOS!$L$53,MOVIMENTOS!$L$54,IF(R192=MOVIMENTOS!$M$53,MOVIMENTOS!$M$54,0)))))))))))))</f>
        <v>0</v>
      </c>
      <c r="S193" s="33">
        <f>IF(S192=MOVIMENTOS!$A$53,MOVIMENTOS!$A$54,IF(S192=MOVIMENTOS!$B$53,MOVIMENTOS!$B$54,IF(S192=MOVIMENTOS!$C$53,MOVIMENTOS!$C$54,IF(S192=MOVIMENTOS!$D$53,MOVIMENTOS!$D$54,IF(S192=MOVIMENTOS!$E$53,MOVIMENTOS!$E$54,IF(S192=MOVIMENTOS!$F$53,MOVIMENTOS!$F$54,IF(S192=MOVIMENTOS!$G$53,MOVIMENTOS!$G$54,IF(S192=MOVIMENTOS!$H$53,MOVIMENTOS!$H$54,IF(S192=MOVIMENTOS!$I$53,MOVIMENTOS!$I$54,IF(S192=MOVIMENTOS!$J$53,MOVIMENTOS!$J$54,IF(S192=MOVIMENTOS!$K$53,MOVIMENTOS!$K$54,IF(S192=MOVIMENTOS!$L$53,MOVIMENTOS!$L$54,IF(S192=MOVIMENTOS!$M$53,MOVIMENTOS!$M$54,0)))))))))))))</f>
        <v>0</v>
      </c>
      <c r="T193" s="33">
        <f>IF(T192=MOVIMENTOS!$A$53,MOVIMENTOS!$A$54,IF(T192=MOVIMENTOS!$B$53,MOVIMENTOS!$B$54,IF(T192=MOVIMENTOS!$C$53,MOVIMENTOS!$C$54,IF(T192=MOVIMENTOS!$D$53,MOVIMENTOS!$D$54,IF(T192=MOVIMENTOS!$E$53,MOVIMENTOS!$E$54,IF(T192=MOVIMENTOS!$F$53,MOVIMENTOS!$F$54,IF(T192=MOVIMENTOS!$G$53,MOVIMENTOS!$G$54,IF(T192=MOVIMENTOS!$H$53,MOVIMENTOS!$H$54,IF(T192=MOVIMENTOS!$I$53,MOVIMENTOS!$I$54,IF(T192=MOVIMENTOS!$J$53,MOVIMENTOS!$J$54,IF(T192=MOVIMENTOS!$K$53,MOVIMENTOS!$K$54,IF(T192=MOVIMENTOS!$L$53,MOVIMENTOS!$L$54,IF(T192=MOVIMENTOS!$M$53,MOVIMENTOS!$M$54,0)))))))))))))</f>
        <v>0</v>
      </c>
      <c r="U193" s="33">
        <f>IF(U192=MOVIMENTOS!$A$53,MOVIMENTOS!$A$54,IF(U192=MOVIMENTOS!$B$53,MOVIMENTOS!$B$54,IF(U192=MOVIMENTOS!$C$53,MOVIMENTOS!$C$54,IF(U192=MOVIMENTOS!$D$53,MOVIMENTOS!$D$54,IF(U192=MOVIMENTOS!$E$53,MOVIMENTOS!$E$54,IF(U192=MOVIMENTOS!$F$53,MOVIMENTOS!$F$54,IF(U192=MOVIMENTOS!$G$53,MOVIMENTOS!$G$54,IF(U192=MOVIMENTOS!$H$53,MOVIMENTOS!$H$54,IF(U192=MOVIMENTOS!$I$53,MOVIMENTOS!$I$54,IF(U192=MOVIMENTOS!$J$53,MOVIMENTOS!$J$54,IF(U192=MOVIMENTOS!$K$53,MOVIMENTOS!$K$54,IF(U192=MOVIMENTOS!$L$53,MOVIMENTOS!$L$54,IF(U192=MOVIMENTOS!$M$53,MOVIMENTOS!$M$54,0)))))))))))))</f>
        <v>0</v>
      </c>
      <c r="V193" s="33">
        <f>IF(V192=MOVIMENTOS!$A$53,MOVIMENTOS!$A$54,IF(V192=MOVIMENTOS!$B$53,MOVIMENTOS!$B$54,IF(V192=MOVIMENTOS!$C$53,MOVIMENTOS!$C$54,IF(V192=MOVIMENTOS!$D$53,MOVIMENTOS!$D$54,IF(V192=MOVIMENTOS!$E$53,MOVIMENTOS!$E$54,IF(V192=MOVIMENTOS!$F$53,MOVIMENTOS!$F$54,IF(V192=MOVIMENTOS!$G$53,MOVIMENTOS!$G$54,IF(V192=MOVIMENTOS!$H$53,MOVIMENTOS!$H$54,IF(V192=MOVIMENTOS!$I$53,MOVIMENTOS!$I$54,IF(V192=MOVIMENTOS!$J$53,MOVIMENTOS!$J$54,IF(V192=MOVIMENTOS!$K$53,MOVIMENTOS!$K$54,IF(V192=MOVIMENTOS!$L$53,MOVIMENTOS!$L$54,IF(V192=MOVIMENTOS!$M$53,MOVIMENTOS!$M$54,0)))))))))))))</f>
        <v>0</v>
      </c>
      <c r="W193" s="89">
        <f>IF(W192=MOVIMENTOS!$A$53,MOVIMENTOS!$A$54,IF(W192=MOVIMENTOS!$B$53,MOVIMENTOS!$B$54,IF(W192=MOVIMENTOS!$C$53,MOVIMENTOS!$C$54,IF(W192=MOVIMENTOS!$D$53,MOVIMENTOS!$D$54,IF(W192=MOVIMENTOS!$E$53,MOVIMENTOS!$E$54,IF(W192=MOVIMENTOS!$F$53,MOVIMENTOS!$F$54,IF(W192=MOVIMENTOS!$G$53,MOVIMENTOS!$G$54,IF(W192=MOVIMENTOS!$H$53,MOVIMENTOS!$H$54,IF(W192=MOVIMENTOS!$I$53,MOVIMENTOS!$I$54,IF(W192=MOVIMENTOS!$J$53,MOVIMENTOS!$J$54,IF(W192=MOVIMENTOS!$K$53,MOVIMENTOS!$K$54,IF(W192=MOVIMENTOS!$L$53,MOVIMENTOS!$L$54,IF(W192=MOVIMENTOS!$M$53,MOVIMENTOS!$M$54,0)))))))))))))</f>
        <v>0</v>
      </c>
      <c r="X193" s="70">
        <f t="shared" ref="X193:X194" si="553">O193+W193+SUM(F196:V196)</f>
        <v>0</v>
      </c>
      <c r="Y193" s="126"/>
      <c r="Z193" s="68"/>
      <c r="AA193" s="60"/>
      <c r="AB193" s="61">
        <f>IF(B191="HYBRID",HLOOKUP(G192,MOVIMENTOS!$A$38:$AQ$39,2,0),0)</f>
        <v>0</v>
      </c>
      <c r="AC193" s="61">
        <f>IF(B191="HYBRID",HLOOKUP(H192,MOVIMENTOS!$A$38:$AQ$39,2,0),0)</f>
        <v>0</v>
      </c>
      <c r="AD193" s="61">
        <f>IF(B191="HYBRID",HLOOKUP(I192,MOVIMENTOS!$A$38:$AQ$39,2,0),0)</f>
        <v>0</v>
      </c>
      <c r="AE193" s="61">
        <f>IF(B191="HYBRID",HLOOKUP(J192,MOVIMENTOS!$A$38:$AQ$39,2,0),0)</f>
        <v>0</v>
      </c>
      <c r="AF193" s="61">
        <f>IF(B191="HYBRID",HLOOKUP(K192,MOVIMENTOS!$A$38:$AQ$39,2,0),0)</f>
        <v>0</v>
      </c>
      <c r="AG193" s="61">
        <f>IF(B191="HYBRID",HLOOKUP(L192,MOVIMENTOS!$A$38:$AQ$39,2,0),0)</f>
        <v>0</v>
      </c>
      <c r="AH193" s="61">
        <f>IF(B191="HYBRID",HLOOKUP(M192,MOVIMENTOS!$A$38:$AQ$39,2,0),0)</f>
        <v>0</v>
      </c>
      <c r="AI193" s="61">
        <f>IF(B191="HYBRID",HLOOKUP(N192,MOVIMENTOS!$A$38:$AQ$39,2,0),0)</f>
        <v>0</v>
      </c>
      <c r="AJ193" s="62">
        <f>IF(B191="TRE",HLOOKUP(G192,MOVIMENTOS!$A$57:$K$60,VLOOKUP($C$4,MOVIMENTOS!$A$63:$B$65,2,0),TRUE),0)</f>
        <v>0</v>
      </c>
      <c r="AK193" s="62">
        <f>IF(B191="TRE",HLOOKUP(H192,MOVIMENTOS!$A$57:$K$60,VLOOKUP($C$4,MOVIMENTOS!$A$63:$B$65,2,0),TRUE),0)</f>
        <v>0</v>
      </c>
      <c r="AL193" s="62">
        <f>IF(B191="TRE",HLOOKUP(I192,MOVIMENTOS!$A$57:$K$60,VLOOKUP($C$4,MOVIMENTOS!$A$63:$B$65,2,0),TRUE),0)</f>
        <v>0</v>
      </c>
      <c r="AM193" s="62">
        <f>IF(B191="TRE",HLOOKUP(J192,MOVIMENTOS!$A$57:$K$60,VLOOKUP($C$4,MOVIMENTOS!$A$63:$B$65,2,0),TRUE),0)</f>
        <v>0</v>
      </c>
      <c r="AN193" s="62">
        <f>IF(B191="TRE",HLOOKUP(M192,MOVIMENTOS!$A$57:$K$60,VLOOKUP($C$4,MOVIMENTOS!$A$63:$B$65,2,0),TRUE),0)</f>
        <v>0</v>
      </c>
      <c r="AO193" s="62">
        <f>IF(B191="TRE",HLOOKUP(N192,MOVIMENTOS!$A$57:$K$60,VLOOKUP($C$4,MOVIMENTOS!$A$63:$B$65,2,0),TRUE),0)</f>
        <v>0</v>
      </c>
      <c r="AP193" s="62">
        <f>IF(C191="TRE",HLOOKUP(P192,MOVIMENTOS!$A$57:$K$60,VLOOKUP($C$4,MOVIMENTOS!$A$63:$B$65,2,0),TRUE),0)</f>
        <v>0</v>
      </c>
      <c r="AQ193" s="62">
        <f>IF(D191="TRE",HLOOKUP(Q192,MOVIMENTOS!$A$57:$K$60,VLOOKUP($C$4,MOVIMENTOS!$A$63:$B$65,2,0),TRUE),0)</f>
        <v>0</v>
      </c>
      <c r="AR193" s="71" t="s">
        <v>1622</v>
      </c>
      <c r="AS193" s="60"/>
      <c r="AT193" s="60"/>
      <c r="AU193" s="60"/>
      <c r="AV193" s="60"/>
      <c r="AW193" s="60"/>
      <c r="AX193" s="60"/>
      <c r="AY193" s="60"/>
      <c r="AZ193" s="60"/>
      <c r="BA193" s="60"/>
      <c r="BB193" s="60"/>
      <c r="BC193" s="60"/>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row>
    <row r="194" spans="1:139" s="43" customFormat="1" ht="12" customHeight="1" x14ac:dyDescent="0.25">
      <c r="A194" s="146"/>
      <c r="B194" s="149"/>
      <c r="C194" s="42" t="str">
        <f t="shared" ref="C194" si="554">IF($C$4="Dueto","Faturização",IF($C$4="Dueto Misto","Faturização",IF($C$4="Equipa","Faturização",IF($C$4="Combinado","Faturização",""))))</f>
        <v/>
      </c>
      <c r="D194" s="101"/>
      <c r="E194" s="92" t="str">
        <f t="shared" ref="E194" si="555">IF(AND(C194="Faturização",B191="Hybrid"),"Faturização","")</f>
        <v/>
      </c>
      <c r="F194" s="73"/>
      <c r="G194" s="74"/>
      <c r="H194" s="75"/>
      <c r="I194" s="75"/>
      <c r="J194" s="75"/>
      <c r="K194" s="75"/>
      <c r="L194" s="75"/>
      <c r="M194" s="75"/>
      <c r="N194" s="76"/>
      <c r="O194" s="60">
        <f t="shared" ref="O194" si="556">(G193*G194)+(H193*H194)+(I193*I194)+(J193*J194)+(K193*K194)+(L193*L194)+(M193*M194)+(N193*N194)</f>
        <v>0</v>
      </c>
      <c r="P194" s="60"/>
      <c r="Q194" s="42"/>
      <c r="R194" s="42"/>
      <c r="S194" s="42"/>
      <c r="T194" s="42"/>
      <c r="U194" s="42"/>
      <c r="V194" s="42"/>
      <c r="W194" s="69">
        <f t="shared" ref="W194" si="557">(Q193*Q194)+(R193*R194)+(S193*S194)+(T193*T194)+(U193*U194)+(V193*V194)</f>
        <v>0</v>
      </c>
      <c r="X194" s="69">
        <f t="shared" si="553"/>
        <v>0</v>
      </c>
      <c r="Y194" s="126"/>
      <c r="Z194" s="60"/>
      <c r="AA194" s="60"/>
      <c r="AB194" s="61"/>
      <c r="AC194" s="61"/>
      <c r="AD194" s="61"/>
      <c r="AE194" s="61"/>
      <c r="AF194" s="61"/>
      <c r="AG194" s="61"/>
      <c r="AH194" s="61"/>
      <c r="AI194" s="61"/>
      <c r="AJ194" s="62"/>
      <c r="AK194" s="62"/>
      <c r="AL194" s="62"/>
      <c r="AM194" s="62"/>
      <c r="AN194" s="62"/>
      <c r="AO194" s="62"/>
      <c r="AP194" s="62"/>
      <c r="AQ194" s="62"/>
      <c r="AR194" s="69" t="s">
        <v>1623</v>
      </c>
      <c r="AS194" s="60"/>
      <c r="AT194" s="60"/>
      <c r="AU194" s="60"/>
      <c r="AV194" s="60"/>
      <c r="AW194" s="60"/>
      <c r="AX194" s="60"/>
      <c r="AY194" s="60"/>
      <c r="AZ194" s="60"/>
      <c r="BA194" s="60"/>
      <c r="BB194" s="60"/>
      <c r="BC194" s="60"/>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row>
    <row r="195" spans="1:139" s="43" customFormat="1" ht="12" customHeight="1" x14ac:dyDescent="0.25">
      <c r="A195" s="146"/>
      <c r="B195" s="149"/>
      <c r="C195" s="85" t="str">
        <f t="shared" ref="C195" si="558">IF(AND($B191="ACROB",$C$4="EQUIPA"),"ACROB_B",IF(AND($B191="ACROB",$C$4="combinado"),"ACROB_B",""))</f>
        <v/>
      </c>
      <c r="D195" s="101"/>
      <c r="E195" s="53" t="s">
        <v>68</v>
      </c>
      <c r="F195" s="84" t="str">
        <f t="shared" ref="F195" si="559">IF(C196="ACROB_C","ACRO-PAIR","")</f>
        <v/>
      </c>
      <c r="G195" s="78"/>
      <c r="H195" s="48"/>
      <c r="I195" s="48"/>
      <c r="J195" s="48"/>
      <c r="K195" s="48"/>
      <c r="L195" s="48"/>
      <c r="M195" s="48"/>
      <c r="N195" s="79"/>
      <c r="O195" s="48"/>
      <c r="P195" s="48"/>
      <c r="Q195" s="80"/>
      <c r="R195" s="80"/>
      <c r="S195" s="80"/>
      <c r="T195" s="80"/>
      <c r="U195" s="80"/>
      <c r="V195" s="77"/>
      <c r="W195" s="48"/>
      <c r="X195" s="48"/>
      <c r="Y195" s="126"/>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row>
    <row r="196" spans="1:139" s="43" customFormat="1" ht="12" customHeight="1" thickBot="1" x14ac:dyDescent="0.3">
      <c r="A196" s="147"/>
      <c r="B196" s="150"/>
      <c r="C196" s="86" t="str">
        <f t="shared" ref="C196" si="560">IF(AND(B191="ACROB",$C$5="DUETO"),"ACROB_C","")</f>
        <v/>
      </c>
      <c r="D196" s="102"/>
      <c r="E196" s="54" t="s">
        <v>1175</v>
      </c>
      <c r="F196" s="81"/>
      <c r="G196" s="82"/>
      <c r="H196" s="49"/>
      <c r="I196" s="49"/>
      <c r="J196" s="49"/>
      <c r="K196" s="49"/>
      <c r="L196" s="49"/>
      <c r="M196" s="49"/>
      <c r="N196" s="83"/>
      <c r="O196" s="48"/>
      <c r="P196" s="48"/>
      <c r="Q196" s="49"/>
      <c r="R196" s="49"/>
      <c r="S196" s="49"/>
      <c r="T196" s="49"/>
      <c r="U196" s="49"/>
      <c r="V196" s="83"/>
      <c r="W196" s="49"/>
      <c r="X196" s="49"/>
      <c r="Y196" s="127"/>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row>
    <row r="197" spans="1:139" s="43" customFormat="1" ht="12" customHeight="1" x14ac:dyDescent="0.25">
      <c r="A197" s="145"/>
      <c r="B197" s="148"/>
      <c r="C197" s="143" t="str">
        <f>IF(B197="HYBRID",MOVIMENTOS!$A$8,IF(B197="ACROB",MOVIMENTOS!$E$8,""))</f>
        <v/>
      </c>
      <c r="D197" s="100"/>
      <c r="E197" s="93" t="s">
        <v>1636</v>
      </c>
      <c r="F197" s="95" t="str">
        <f t="shared" ref="F197" si="561">IF(B197="HYBRID",0.5,IF(B197="TRE",0,""))</f>
        <v/>
      </c>
      <c r="G197" s="38"/>
      <c r="H197" s="40"/>
      <c r="I197" s="40"/>
      <c r="J197" s="40"/>
      <c r="K197" s="40"/>
      <c r="L197" s="40"/>
      <c r="M197" s="40"/>
      <c r="N197" s="39"/>
      <c r="O197" s="67"/>
      <c r="P197" s="107" t="str">
        <f>IF(B197="HYBRID",MOVIMENTOS!$G$8,"")</f>
        <v/>
      </c>
      <c r="Q197" s="41"/>
      <c r="R197" s="40"/>
      <c r="S197" s="40"/>
      <c r="T197" s="40"/>
      <c r="U197" s="40"/>
      <c r="V197" s="39"/>
      <c r="W197" s="67"/>
      <c r="X197" s="67"/>
      <c r="Y197" s="125">
        <f t="shared" ref="Y197" si="562">IF(E200="Faturização",X200,IF(E200="",X199,0))</f>
        <v>0</v>
      </c>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row>
    <row r="198" spans="1:139" s="43" customFormat="1" ht="12" customHeight="1" x14ac:dyDescent="0.25">
      <c r="A198" s="146"/>
      <c r="B198" s="149"/>
      <c r="C198" s="144"/>
      <c r="D198" s="101"/>
      <c r="E198" s="94"/>
      <c r="F198" s="96"/>
      <c r="G198" s="44"/>
      <c r="H198" s="46"/>
      <c r="I198" s="46"/>
      <c r="J198" s="46"/>
      <c r="K198" s="46"/>
      <c r="L198" s="46"/>
      <c r="M198" s="46"/>
      <c r="N198" s="45"/>
      <c r="O198" s="33"/>
      <c r="P198" s="108"/>
      <c r="Q198" s="46"/>
      <c r="R198" s="46"/>
      <c r="S198" s="46"/>
      <c r="T198" s="46"/>
      <c r="U198" s="46"/>
      <c r="V198" s="46"/>
      <c r="W198" s="60"/>
      <c r="X198" s="60"/>
      <c r="Y198" s="126"/>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row>
    <row r="199" spans="1:139" s="43" customFormat="1" ht="12" customHeight="1" x14ac:dyDescent="0.3">
      <c r="A199" s="146"/>
      <c r="B199" s="149"/>
      <c r="C199" s="47" t="str">
        <f>IF(B197="HYBRID",MOVIMENTOS!$P$8,"")</f>
        <v/>
      </c>
      <c r="D199" s="101"/>
      <c r="E199" s="91" t="s">
        <v>1175</v>
      </c>
      <c r="F199" s="32">
        <f>IF(F198=MOVIMENTOS!$A$35,MOVIMENTOS!$A$36,IF(F198=MOVIMENTOS!$B$35,MOVIMENTOS!$B$36,IF(F198=MOVIMENTOS!$C$35,MOVIMENTOS!$C$36,IF(F198=MOVIMENTOS!$D$35,MOVIMENTOS!$D$36,IF(F198=MOVIMENTOS!$F$35,MOVIMENTOS!$F$36,IF(F198=MOVIMENTOS!$G$35,MOVIMENTOS!$G$36,IF(F198=MOVIMENTOS!$H$35,MOVIMENTOS!$H$36,0)))))))</f>
        <v>0</v>
      </c>
      <c r="G199" s="57">
        <f t="shared" ref="G199" si="563">IF(OR(IFERROR(AB199,TRUE)=TRUE,IFERROR(AJ199,TRUE)=TRUE)=TRUE,0,IF(AB199=0,AJ199,AB199))</f>
        <v>0</v>
      </c>
      <c r="H199" s="57">
        <f t="shared" ref="H199" si="564">IF(OR(IFERROR(AC199,TRUE)=TRUE,IFERROR(AK199,TRUE)=TRUE)=TRUE,0,IF(AC199=0,AK199,AC199))</f>
        <v>0</v>
      </c>
      <c r="I199" s="57">
        <f t="shared" ref="I199" si="565">IF(OR(IFERROR(AD199,TRUE)=TRUE,IFERROR(AL199,TRUE)=TRUE)=TRUE,0,IF(AD199=0,AL199,AD199))</f>
        <v>0</v>
      </c>
      <c r="J199" s="57">
        <f t="shared" ref="J199" si="566">IF(OR(IFERROR(AE199,TRUE)=TRUE,IFERROR(AM199,TRUE)=TRUE)=TRUE,0,IF(AE199=0,AM199,AE199))</f>
        <v>0</v>
      </c>
      <c r="K199" s="57">
        <f t="shared" ref="K199" si="567">IF(OR(IFERROR(AF199,TRUE)=TRUE,IFERROR(AN199,TRUE)=TRUE)=TRUE,0,IF(AF199=0,AN199,AF199))</f>
        <v>0</v>
      </c>
      <c r="L199" s="57">
        <f t="shared" ref="L199" si="568">IF(OR(IFERROR(AG199,TRUE)=TRUE,IFERROR(AO199,TRUE)=TRUE)=TRUE,0,IF(AG199=0,AO199,AG199))</f>
        <v>0</v>
      </c>
      <c r="M199" s="57">
        <f t="shared" ref="M199" si="569">IF(OR(IFERROR(AH199,TRUE)=TRUE,IFERROR(AP199,TRUE)=TRUE)=TRUE,0,IF(AH199=0,AP199,AH199))</f>
        <v>0</v>
      </c>
      <c r="N199" s="57">
        <f t="shared" ref="N199" si="570">IF(OR(IFERROR(AI199,TRUE)=TRUE,IFERROR(AQ199,TRUE)=TRUE)=TRUE,0,IF(AI199=0,AQ199,AI199))</f>
        <v>0</v>
      </c>
      <c r="O199" s="33">
        <f t="shared" ref="O199" si="571">SUM(G199:N199)</f>
        <v>0</v>
      </c>
      <c r="P199" s="33" t="str">
        <f t="shared" ref="P199" si="572">C199</f>
        <v/>
      </c>
      <c r="Q199" s="33">
        <f>IF(Q198=MOVIMENTOS!$A$53,MOVIMENTOS!$A$54,IF(Q198=MOVIMENTOS!$B$53,MOVIMENTOS!$B$54,IF(Q198=MOVIMENTOS!$C$53,MOVIMENTOS!$C$54,IF(Q198=MOVIMENTOS!$D$53,MOVIMENTOS!$D$54,IF(Q198=MOVIMENTOS!$E$53,MOVIMENTOS!$E$54,IF(Q198=MOVIMENTOS!$F$53,MOVIMENTOS!$F$54,IF(Q198=MOVIMENTOS!$G$53,MOVIMENTOS!$G$54,IF(Q198=MOVIMENTOS!$H$53,MOVIMENTOS!$H$54,IF(Q198=MOVIMENTOS!$I$53,MOVIMENTOS!$I$54,IF(Q198=MOVIMENTOS!$J$53,MOVIMENTOS!$J$54,IF(Q198=MOVIMENTOS!$K$53,MOVIMENTOS!$K$54,IF(Q198=MOVIMENTOS!$L$53,MOVIMENTOS!$L$54,IF(Q198=MOVIMENTOS!$M$53,MOVIMENTOS!$M$54,0)))))))))))))</f>
        <v>0</v>
      </c>
      <c r="R199" s="33">
        <f>IF(R198=MOVIMENTOS!$A$53,MOVIMENTOS!$A$54,IF(R198=MOVIMENTOS!$B$53,MOVIMENTOS!$B$54,IF(R198=MOVIMENTOS!$C$53,MOVIMENTOS!$C$54,IF(R198=MOVIMENTOS!$D$53,MOVIMENTOS!$D$54,IF(R198=MOVIMENTOS!$E$53,MOVIMENTOS!$E$54,IF(R198=MOVIMENTOS!$F$53,MOVIMENTOS!$F$54,IF(R198=MOVIMENTOS!$G$53,MOVIMENTOS!$G$54,IF(R198=MOVIMENTOS!$H$53,MOVIMENTOS!$H$54,IF(R198=MOVIMENTOS!$I$53,MOVIMENTOS!$I$54,IF(R198=MOVIMENTOS!$J$53,MOVIMENTOS!$J$54,IF(R198=MOVIMENTOS!$K$53,MOVIMENTOS!$K$54,IF(R198=MOVIMENTOS!$L$53,MOVIMENTOS!$L$54,IF(R198=MOVIMENTOS!$M$53,MOVIMENTOS!$M$54,0)))))))))))))</f>
        <v>0</v>
      </c>
      <c r="S199" s="33">
        <f>IF(S198=MOVIMENTOS!$A$53,MOVIMENTOS!$A$54,IF(S198=MOVIMENTOS!$B$53,MOVIMENTOS!$B$54,IF(S198=MOVIMENTOS!$C$53,MOVIMENTOS!$C$54,IF(S198=MOVIMENTOS!$D$53,MOVIMENTOS!$D$54,IF(S198=MOVIMENTOS!$E$53,MOVIMENTOS!$E$54,IF(S198=MOVIMENTOS!$F$53,MOVIMENTOS!$F$54,IF(S198=MOVIMENTOS!$G$53,MOVIMENTOS!$G$54,IF(S198=MOVIMENTOS!$H$53,MOVIMENTOS!$H$54,IF(S198=MOVIMENTOS!$I$53,MOVIMENTOS!$I$54,IF(S198=MOVIMENTOS!$J$53,MOVIMENTOS!$J$54,IF(S198=MOVIMENTOS!$K$53,MOVIMENTOS!$K$54,IF(S198=MOVIMENTOS!$L$53,MOVIMENTOS!$L$54,IF(S198=MOVIMENTOS!$M$53,MOVIMENTOS!$M$54,0)))))))))))))</f>
        <v>0</v>
      </c>
      <c r="T199" s="33">
        <f>IF(T198=MOVIMENTOS!$A$53,MOVIMENTOS!$A$54,IF(T198=MOVIMENTOS!$B$53,MOVIMENTOS!$B$54,IF(T198=MOVIMENTOS!$C$53,MOVIMENTOS!$C$54,IF(T198=MOVIMENTOS!$D$53,MOVIMENTOS!$D$54,IF(T198=MOVIMENTOS!$E$53,MOVIMENTOS!$E$54,IF(T198=MOVIMENTOS!$F$53,MOVIMENTOS!$F$54,IF(T198=MOVIMENTOS!$G$53,MOVIMENTOS!$G$54,IF(T198=MOVIMENTOS!$H$53,MOVIMENTOS!$H$54,IF(T198=MOVIMENTOS!$I$53,MOVIMENTOS!$I$54,IF(T198=MOVIMENTOS!$J$53,MOVIMENTOS!$J$54,IF(T198=MOVIMENTOS!$K$53,MOVIMENTOS!$K$54,IF(T198=MOVIMENTOS!$L$53,MOVIMENTOS!$L$54,IF(T198=MOVIMENTOS!$M$53,MOVIMENTOS!$M$54,0)))))))))))))</f>
        <v>0</v>
      </c>
      <c r="U199" s="33">
        <f>IF(U198=MOVIMENTOS!$A$53,MOVIMENTOS!$A$54,IF(U198=MOVIMENTOS!$B$53,MOVIMENTOS!$B$54,IF(U198=MOVIMENTOS!$C$53,MOVIMENTOS!$C$54,IF(U198=MOVIMENTOS!$D$53,MOVIMENTOS!$D$54,IF(U198=MOVIMENTOS!$E$53,MOVIMENTOS!$E$54,IF(U198=MOVIMENTOS!$F$53,MOVIMENTOS!$F$54,IF(U198=MOVIMENTOS!$G$53,MOVIMENTOS!$G$54,IF(U198=MOVIMENTOS!$H$53,MOVIMENTOS!$H$54,IF(U198=MOVIMENTOS!$I$53,MOVIMENTOS!$I$54,IF(U198=MOVIMENTOS!$J$53,MOVIMENTOS!$J$54,IF(U198=MOVIMENTOS!$K$53,MOVIMENTOS!$K$54,IF(U198=MOVIMENTOS!$L$53,MOVIMENTOS!$L$54,IF(U198=MOVIMENTOS!$M$53,MOVIMENTOS!$M$54,0)))))))))))))</f>
        <v>0</v>
      </c>
      <c r="V199" s="33">
        <f>IF(V198=MOVIMENTOS!$A$53,MOVIMENTOS!$A$54,IF(V198=MOVIMENTOS!$B$53,MOVIMENTOS!$B$54,IF(V198=MOVIMENTOS!$C$53,MOVIMENTOS!$C$54,IF(V198=MOVIMENTOS!$D$53,MOVIMENTOS!$D$54,IF(V198=MOVIMENTOS!$E$53,MOVIMENTOS!$E$54,IF(V198=MOVIMENTOS!$F$53,MOVIMENTOS!$F$54,IF(V198=MOVIMENTOS!$G$53,MOVIMENTOS!$G$54,IF(V198=MOVIMENTOS!$H$53,MOVIMENTOS!$H$54,IF(V198=MOVIMENTOS!$I$53,MOVIMENTOS!$I$54,IF(V198=MOVIMENTOS!$J$53,MOVIMENTOS!$J$54,IF(V198=MOVIMENTOS!$K$53,MOVIMENTOS!$K$54,IF(V198=MOVIMENTOS!$L$53,MOVIMENTOS!$L$54,IF(V198=MOVIMENTOS!$M$53,MOVIMENTOS!$M$54,0)))))))))))))</f>
        <v>0</v>
      </c>
      <c r="W199" s="89">
        <f>IF(W198=MOVIMENTOS!$A$53,MOVIMENTOS!$A$54,IF(W198=MOVIMENTOS!$B$53,MOVIMENTOS!$B$54,IF(W198=MOVIMENTOS!$C$53,MOVIMENTOS!$C$54,IF(W198=MOVIMENTOS!$D$53,MOVIMENTOS!$D$54,IF(W198=MOVIMENTOS!$E$53,MOVIMENTOS!$E$54,IF(W198=MOVIMENTOS!$F$53,MOVIMENTOS!$F$54,IF(W198=MOVIMENTOS!$G$53,MOVIMENTOS!$G$54,IF(W198=MOVIMENTOS!$H$53,MOVIMENTOS!$H$54,IF(W198=MOVIMENTOS!$I$53,MOVIMENTOS!$I$54,IF(W198=MOVIMENTOS!$J$53,MOVIMENTOS!$J$54,IF(W198=MOVIMENTOS!$K$53,MOVIMENTOS!$K$54,IF(W198=MOVIMENTOS!$L$53,MOVIMENTOS!$L$54,IF(W198=MOVIMENTOS!$M$53,MOVIMENTOS!$M$54,0)))))))))))))</f>
        <v>0</v>
      </c>
      <c r="X199" s="70">
        <f t="shared" ref="X199:X200" si="573">O199+W199+SUM(F202:V202)</f>
        <v>0</v>
      </c>
      <c r="Y199" s="126"/>
      <c r="Z199" s="68"/>
      <c r="AA199" s="60"/>
      <c r="AB199" s="61">
        <f>IF(B197="HYBRID",HLOOKUP(G198,MOVIMENTOS!$A$38:$AQ$39,2,0),0)</f>
        <v>0</v>
      </c>
      <c r="AC199" s="61">
        <f>IF(B197="HYBRID",HLOOKUP(H198,MOVIMENTOS!$A$38:$AQ$39,2,0),0)</f>
        <v>0</v>
      </c>
      <c r="AD199" s="61">
        <f>IF(B197="HYBRID",HLOOKUP(I198,MOVIMENTOS!$A$38:$AQ$39,2,0),0)</f>
        <v>0</v>
      </c>
      <c r="AE199" s="61">
        <f>IF(B197="HYBRID",HLOOKUP(J198,MOVIMENTOS!$A$38:$AQ$39,2,0),0)</f>
        <v>0</v>
      </c>
      <c r="AF199" s="61">
        <f>IF(B197="HYBRID",HLOOKUP(K198,MOVIMENTOS!$A$38:$AQ$39,2,0),0)</f>
        <v>0</v>
      </c>
      <c r="AG199" s="61">
        <f>IF(B197="HYBRID",HLOOKUP(L198,MOVIMENTOS!$A$38:$AQ$39,2,0),0)</f>
        <v>0</v>
      </c>
      <c r="AH199" s="61">
        <f>IF(B197="HYBRID",HLOOKUP(M198,MOVIMENTOS!$A$38:$AQ$39,2,0),0)</f>
        <v>0</v>
      </c>
      <c r="AI199" s="61">
        <f>IF(B197="HYBRID",HLOOKUP(N198,MOVIMENTOS!$A$38:$AQ$39,2,0),0)</f>
        <v>0</v>
      </c>
      <c r="AJ199" s="62">
        <f>IF(B197="TRE",HLOOKUP(G198,MOVIMENTOS!$A$57:$K$60,VLOOKUP($C$4,MOVIMENTOS!$A$63:$B$65,2,0),TRUE),0)</f>
        <v>0</v>
      </c>
      <c r="AK199" s="62">
        <f>IF(B197="TRE",HLOOKUP(H198,MOVIMENTOS!$A$57:$K$60,VLOOKUP($C$4,MOVIMENTOS!$A$63:$B$65,2,0),TRUE),0)</f>
        <v>0</v>
      </c>
      <c r="AL199" s="62">
        <f>IF(B197="TRE",HLOOKUP(I198,MOVIMENTOS!$A$57:$K$60,VLOOKUP($C$4,MOVIMENTOS!$A$63:$B$65,2,0),TRUE),0)</f>
        <v>0</v>
      </c>
      <c r="AM199" s="62">
        <f>IF(B197="TRE",HLOOKUP(J198,MOVIMENTOS!$A$57:$K$60,VLOOKUP($C$4,MOVIMENTOS!$A$63:$B$65,2,0),TRUE),0)</f>
        <v>0</v>
      </c>
      <c r="AN199" s="62">
        <f>IF(B197="TRE",HLOOKUP(M198,MOVIMENTOS!$A$57:$K$60,VLOOKUP($C$4,MOVIMENTOS!$A$63:$B$65,2,0),TRUE),0)</f>
        <v>0</v>
      </c>
      <c r="AO199" s="62">
        <f>IF(B197="TRE",HLOOKUP(N198,MOVIMENTOS!$A$57:$K$60,VLOOKUP($C$4,MOVIMENTOS!$A$63:$B$65,2,0),TRUE),0)</f>
        <v>0</v>
      </c>
      <c r="AP199" s="62">
        <f>IF(C197="TRE",HLOOKUP(P198,MOVIMENTOS!$A$57:$K$60,VLOOKUP($C$4,MOVIMENTOS!$A$63:$B$65,2,0),TRUE),0)</f>
        <v>0</v>
      </c>
      <c r="AQ199" s="62">
        <f>IF(D197="TRE",HLOOKUP(Q198,MOVIMENTOS!$A$57:$K$60,VLOOKUP($C$4,MOVIMENTOS!$A$63:$B$65,2,0),TRUE),0)</f>
        <v>0</v>
      </c>
      <c r="AR199" s="71" t="s">
        <v>1622</v>
      </c>
      <c r="AS199" s="60"/>
      <c r="AT199" s="60"/>
      <c r="AU199" s="60"/>
      <c r="AV199" s="60"/>
      <c r="AW199" s="60"/>
      <c r="AX199" s="60"/>
      <c r="AY199" s="60"/>
      <c r="AZ199" s="60"/>
      <c r="BA199" s="60"/>
      <c r="BB199" s="60"/>
      <c r="BC199" s="60"/>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row>
    <row r="200" spans="1:139" s="43" customFormat="1" ht="12" customHeight="1" x14ac:dyDescent="0.25">
      <c r="A200" s="146"/>
      <c r="B200" s="149"/>
      <c r="C200" s="42" t="str">
        <f t="shared" ref="C200" si="574">IF($C$4="Dueto","Faturização",IF($C$4="Dueto Misto","Faturização",IF($C$4="Equipa","Faturização",IF($C$4="Combinado","Faturização",""))))</f>
        <v/>
      </c>
      <c r="D200" s="101"/>
      <c r="E200" s="92" t="str">
        <f t="shared" ref="E200" si="575">IF(AND(C200="Faturização",B197="Hybrid"),"Faturização","")</f>
        <v/>
      </c>
      <c r="F200" s="73"/>
      <c r="G200" s="74"/>
      <c r="H200" s="75"/>
      <c r="I200" s="75"/>
      <c r="J200" s="75"/>
      <c r="K200" s="75"/>
      <c r="L200" s="75"/>
      <c r="M200" s="75"/>
      <c r="N200" s="76"/>
      <c r="O200" s="60">
        <f t="shared" ref="O200" si="576">(G199*G200)+(H199*H200)+(I199*I200)+(J199*J200)+(K199*K200)+(L199*L200)+(M199*M200)+(N199*N200)</f>
        <v>0</v>
      </c>
      <c r="P200" s="60"/>
      <c r="Q200" s="42"/>
      <c r="R200" s="42"/>
      <c r="S200" s="42"/>
      <c r="T200" s="42"/>
      <c r="U200" s="42"/>
      <c r="V200" s="42"/>
      <c r="W200" s="69">
        <f t="shared" ref="W200" si="577">(Q199*Q200)+(R199*R200)+(S199*S200)+(T199*T200)+(U199*U200)+(V199*V200)</f>
        <v>0</v>
      </c>
      <c r="X200" s="69">
        <f t="shared" si="573"/>
        <v>0</v>
      </c>
      <c r="Y200" s="126"/>
      <c r="Z200" s="60"/>
      <c r="AA200" s="60"/>
      <c r="AB200" s="61"/>
      <c r="AC200" s="61"/>
      <c r="AD200" s="61"/>
      <c r="AE200" s="61"/>
      <c r="AF200" s="61"/>
      <c r="AG200" s="61"/>
      <c r="AH200" s="61"/>
      <c r="AI200" s="61"/>
      <c r="AJ200" s="62"/>
      <c r="AK200" s="62"/>
      <c r="AL200" s="62"/>
      <c r="AM200" s="62"/>
      <c r="AN200" s="62"/>
      <c r="AO200" s="62"/>
      <c r="AP200" s="62"/>
      <c r="AQ200" s="62"/>
      <c r="AR200" s="69" t="s">
        <v>1623</v>
      </c>
      <c r="AS200" s="60"/>
      <c r="AT200" s="60"/>
      <c r="AU200" s="60"/>
      <c r="AV200" s="60"/>
      <c r="AW200" s="60"/>
      <c r="AX200" s="60"/>
      <c r="AY200" s="60"/>
      <c r="AZ200" s="60"/>
      <c r="BA200" s="60"/>
      <c r="BB200" s="60"/>
      <c r="BC200" s="60"/>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row>
    <row r="201" spans="1:139" s="43" customFormat="1" ht="12" customHeight="1" x14ac:dyDescent="0.25">
      <c r="A201" s="146"/>
      <c r="B201" s="149"/>
      <c r="C201" s="85" t="str">
        <f t="shared" ref="C201" si="578">IF(AND($B197="ACROB",$C$4="EQUIPA"),"ACROB_B",IF(AND($B197="ACROB",$C$4="combinado"),"ACROB_B",""))</f>
        <v/>
      </c>
      <c r="D201" s="101"/>
      <c r="E201" s="53" t="s">
        <v>68</v>
      </c>
      <c r="F201" s="84" t="str">
        <f t="shared" ref="F201" si="579">IF(C202="ACROB_C","ACRO-PAIR","")</f>
        <v/>
      </c>
      <c r="G201" s="78"/>
      <c r="H201" s="48"/>
      <c r="I201" s="48"/>
      <c r="J201" s="48"/>
      <c r="K201" s="48"/>
      <c r="L201" s="48"/>
      <c r="M201" s="48"/>
      <c r="N201" s="79"/>
      <c r="O201" s="48"/>
      <c r="P201" s="48"/>
      <c r="Q201" s="80"/>
      <c r="R201" s="80"/>
      <c r="S201" s="80"/>
      <c r="T201" s="80"/>
      <c r="U201" s="80"/>
      <c r="V201" s="77"/>
      <c r="W201" s="48"/>
      <c r="X201" s="48"/>
      <c r="Y201" s="126"/>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row>
    <row r="202" spans="1:139" s="43" customFormat="1" ht="12" customHeight="1" thickBot="1" x14ac:dyDescent="0.3">
      <c r="A202" s="147"/>
      <c r="B202" s="150"/>
      <c r="C202" s="86" t="str">
        <f t="shared" ref="C202" si="580">IF(AND(B197="ACROB",$C$5="DUETO"),"ACROB_C","")</f>
        <v/>
      </c>
      <c r="D202" s="102"/>
      <c r="E202" s="54" t="s">
        <v>1175</v>
      </c>
      <c r="F202" s="81"/>
      <c r="G202" s="82"/>
      <c r="H202" s="49"/>
      <c r="I202" s="49"/>
      <c r="J202" s="49"/>
      <c r="K202" s="49"/>
      <c r="L202" s="49"/>
      <c r="M202" s="49"/>
      <c r="N202" s="83"/>
      <c r="O202" s="48"/>
      <c r="P202" s="48"/>
      <c r="Q202" s="49"/>
      <c r="R202" s="49"/>
      <c r="S202" s="49"/>
      <c r="T202" s="49"/>
      <c r="U202" s="49"/>
      <c r="V202" s="83"/>
      <c r="W202" s="49"/>
      <c r="X202" s="49"/>
      <c r="Y202" s="127"/>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row>
    <row r="203" spans="1:139" s="43" customFormat="1" ht="12" customHeight="1" x14ac:dyDescent="0.25">
      <c r="A203" s="145"/>
      <c r="B203" s="148"/>
      <c r="C203" s="143" t="str">
        <f>IF(B203="HYBRID",MOVIMENTOS!$A$8,IF(B203="ACROB",MOVIMENTOS!$E$8,""))</f>
        <v/>
      </c>
      <c r="D203" s="100"/>
      <c r="E203" s="93" t="s">
        <v>1636</v>
      </c>
      <c r="F203" s="95" t="str">
        <f t="shared" ref="F203" si="581">IF(B203="HYBRID",0.5,IF(B203="TRE",0,""))</f>
        <v/>
      </c>
      <c r="G203" s="38"/>
      <c r="H203" s="40"/>
      <c r="I203" s="40"/>
      <c r="J203" s="40"/>
      <c r="K203" s="40"/>
      <c r="L203" s="40"/>
      <c r="M203" s="40"/>
      <c r="N203" s="39"/>
      <c r="O203" s="67"/>
      <c r="P203" s="107" t="str">
        <f>IF(B203="HYBRID",MOVIMENTOS!$G$8,"")</f>
        <v/>
      </c>
      <c r="Q203" s="41"/>
      <c r="R203" s="40"/>
      <c r="S203" s="40"/>
      <c r="T203" s="40"/>
      <c r="U203" s="40"/>
      <c r="V203" s="39"/>
      <c r="W203" s="67"/>
      <c r="X203" s="67"/>
      <c r="Y203" s="125">
        <f t="shared" ref="Y203" si="582">IF(E206="Faturização",X206,IF(E206="",X205,0))</f>
        <v>0</v>
      </c>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row>
    <row r="204" spans="1:139" s="43" customFormat="1" ht="12" customHeight="1" x14ac:dyDescent="0.25">
      <c r="A204" s="146"/>
      <c r="B204" s="149"/>
      <c r="C204" s="144"/>
      <c r="D204" s="101"/>
      <c r="E204" s="94"/>
      <c r="F204" s="96"/>
      <c r="G204" s="44"/>
      <c r="H204" s="46"/>
      <c r="I204" s="46"/>
      <c r="J204" s="46"/>
      <c r="K204" s="46"/>
      <c r="L204" s="46"/>
      <c r="M204" s="46"/>
      <c r="N204" s="45"/>
      <c r="O204" s="33"/>
      <c r="P204" s="108"/>
      <c r="Q204" s="46"/>
      <c r="R204" s="46"/>
      <c r="S204" s="46"/>
      <c r="T204" s="46"/>
      <c r="U204" s="46"/>
      <c r="V204" s="46"/>
      <c r="W204" s="60"/>
      <c r="X204" s="60"/>
      <c r="Y204" s="126"/>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row>
    <row r="205" spans="1:139" s="43" customFormat="1" ht="12" customHeight="1" x14ac:dyDescent="0.3">
      <c r="A205" s="146"/>
      <c r="B205" s="149"/>
      <c r="C205" s="47" t="str">
        <f>IF(B203="HYBRID",MOVIMENTOS!$P$8,"")</f>
        <v/>
      </c>
      <c r="D205" s="101"/>
      <c r="E205" s="91" t="s">
        <v>1175</v>
      </c>
      <c r="F205" s="32">
        <f>IF(F204=MOVIMENTOS!$A$35,MOVIMENTOS!$A$36,IF(F204=MOVIMENTOS!$B$35,MOVIMENTOS!$B$36,IF(F204=MOVIMENTOS!$C$35,MOVIMENTOS!$C$36,IF(F204=MOVIMENTOS!$D$35,MOVIMENTOS!$D$36,IF(F204=MOVIMENTOS!$F$35,MOVIMENTOS!$F$36,IF(F204=MOVIMENTOS!$G$35,MOVIMENTOS!$G$36,IF(F204=MOVIMENTOS!$H$35,MOVIMENTOS!$H$36,0)))))))</f>
        <v>0</v>
      </c>
      <c r="G205" s="57">
        <f t="shared" ref="G205" si="583">IF(OR(IFERROR(AB205,TRUE)=TRUE,IFERROR(AJ205,TRUE)=TRUE)=TRUE,0,IF(AB205=0,AJ205,AB205))</f>
        <v>0</v>
      </c>
      <c r="H205" s="57">
        <f t="shared" ref="H205" si="584">IF(OR(IFERROR(AC205,TRUE)=TRUE,IFERROR(AK205,TRUE)=TRUE)=TRUE,0,IF(AC205=0,AK205,AC205))</f>
        <v>0</v>
      </c>
      <c r="I205" s="57">
        <f t="shared" ref="I205" si="585">IF(OR(IFERROR(AD205,TRUE)=TRUE,IFERROR(AL205,TRUE)=TRUE)=TRUE,0,IF(AD205=0,AL205,AD205))</f>
        <v>0</v>
      </c>
      <c r="J205" s="57">
        <f t="shared" ref="J205" si="586">IF(OR(IFERROR(AE205,TRUE)=TRUE,IFERROR(AM205,TRUE)=TRUE)=TRUE,0,IF(AE205=0,AM205,AE205))</f>
        <v>0</v>
      </c>
      <c r="K205" s="57">
        <f t="shared" ref="K205" si="587">IF(OR(IFERROR(AF205,TRUE)=TRUE,IFERROR(AN205,TRUE)=TRUE)=TRUE,0,IF(AF205=0,AN205,AF205))</f>
        <v>0</v>
      </c>
      <c r="L205" s="57">
        <f t="shared" ref="L205" si="588">IF(OR(IFERROR(AG205,TRUE)=TRUE,IFERROR(AO205,TRUE)=TRUE)=TRUE,0,IF(AG205=0,AO205,AG205))</f>
        <v>0</v>
      </c>
      <c r="M205" s="57">
        <f t="shared" ref="M205" si="589">IF(OR(IFERROR(AH205,TRUE)=TRUE,IFERROR(AP205,TRUE)=TRUE)=TRUE,0,IF(AH205=0,AP205,AH205))</f>
        <v>0</v>
      </c>
      <c r="N205" s="57">
        <f t="shared" ref="N205" si="590">IF(OR(IFERROR(AI205,TRUE)=TRUE,IFERROR(AQ205,TRUE)=TRUE)=TRUE,0,IF(AI205=0,AQ205,AI205))</f>
        <v>0</v>
      </c>
      <c r="O205" s="33">
        <f t="shared" ref="O205" si="591">SUM(G205:N205)</f>
        <v>0</v>
      </c>
      <c r="P205" s="33" t="str">
        <f t="shared" ref="P205" si="592">C205</f>
        <v/>
      </c>
      <c r="Q205" s="33">
        <f>IF(Q204=MOVIMENTOS!$A$53,MOVIMENTOS!$A$54,IF(Q204=MOVIMENTOS!$B$53,MOVIMENTOS!$B$54,IF(Q204=MOVIMENTOS!$C$53,MOVIMENTOS!$C$54,IF(Q204=MOVIMENTOS!$D$53,MOVIMENTOS!$D$54,IF(Q204=MOVIMENTOS!$E$53,MOVIMENTOS!$E$54,IF(Q204=MOVIMENTOS!$F$53,MOVIMENTOS!$F$54,IF(Q204=MOVIMENTOS!$G$53,MOVIMENTOS!$G$54,IF(Q204=MOVIMENTOS!$H$53,MOVIMENTOS!$H$54,IF(Q204=MOVIMENTOS!$I$53,MOVIMENTOS!$I$54,IF(Q204=MOVIMENTOS!$J$53,MOVIMENTOS!$J$54,IF(Q204=MOVIMENTOS!$K$53,MOVIMENTOS!$K$54,IF(Q204=MOVIMENTOS!$L$53,MOVIMENTOS!$L$54,IF(Q204=MOVIMENTOS!$M$53,MOVIMENTOS!$M$54,0)))))))))))))</f>
        <v>0</v>
      </c>
      <c r="R205" s="33">
        <f>IF(R204=MOVIMENTOS!$A$53,MOVIMENTOS!$A$54,IF(R204=MOVIMENTOS!$B$53,MOVIMENTOS!$B$54,IF(R204=MOVIMENTOS!$C$53,MOVIMENTOS!$C$54,IF(R204=MOVIMENTOS!$D$53,MOVIMENTOS!$D$54,IF(R204=MOVIMENTOS!$E$53,MOVIMENTOS!$E$54,IF(R204=MOVIMENTOS!$F$53,MOVIMENTOS!$F$54,IF(R204=MOVIMENTOS!$G$53,MOVIMENTOS!$G$54,IF(R204=MOVIMENTOS!$H$53,MOVIMENTOS!$H$54,IF(R204=MOVIMENTOS!$I$53,MOVIMENTOS!$I$54,IF(R204=MOVIMENTOS!$J$53,MOVIMENTOS!$J$54,IF(R204=MOVIMENTOS!$K$53,MOVIMENTOS!$K$54,IF(R204=MOVIMENTOS!$L$53,MOVIMENTOS!$L$54,IF(R204=MOVIMENTOS!$M$53,MOVIMENTOS!$M$54,0)))))))))))))</f>
        <v>0</v>
      </c>
      <c r="S205" s="33">
        <f>IF(S204=MOVIMENTOS!$A$53,MOVIMENTOS!$A$54,IF(S204=MOVIMENTOS!$B$53,MOVIMENTOS!$B$54,IF(S204=MOVIMENTOS!$C$53,MOVIMENTOS!$C$54,IF(S204=MOVIMENTOS!$D$53,MOVIMENTOS!$D$54,IF(S204=MOVIMENTOS!$E$53,MOVIMENTOS!$E$54,IF(S204=MOVIMENTOS!$F$53,MOVIMENTOS!$F$54,IF(S204=MOVIMENTOS!$G$53,MOVIMENTOS!$G$54,IF(S204=MOVIMENTOS!$H$53,MOVIMENTOS!$H$54,IF(S204=MOVIMENTOS!$I$53,MOVIMENTOS!$I$54,IF(S204=MOVIMENTOS!$J$53,MOVIMENTOS!$J$54,IF(S204=MOVIMENTOS!$K$53,MOVIMENTOS!$K$54,IF(S204=MOVIMENTOS!$L$53,MOVIMENTOS!$L$54,IF(S204=MOVIMENTOS!$M$53,MOVIMENTOS!$M$54,0)))))))))))))</f>
        <v>0</v>
      </c>
      <c r="T205" s="33">
        <f>IF(T204=MOVIMENTOS!$A$53,MOVIMENTOS!$A$54,IF(T204=MOVIMENTOS!$B$53,MOVIMENTOS!$B$54,IF(T204=MOVIMENTOS!$C$53,MOVIMENTOS!$C$54,IF(T204=MOVIMENTOS!$D$53,MOVIMENTOS!$D$54,IF(T204=MOVIMENTOS!$E$53,MOVIMENTOS!$E$54,IF(T204=MOVIMENTOS!$F$53,MOVIMENTOS!$F$54,IF(T204=MOVIMENTOS!$G$53,MOVIMENTOS!$G$54,IF(T204=MOVIMENTOS!$H$53,MOVIMENTOS!$H$54,IF(T204=MOVIMENTOS!$I$53,MOVIMENTOS!$I$54,IF(T204=MOVIMENTOS!$J$53,MOVIMENTOS!$J$54,IF(T204=MOVIMENTOS!$K$53,MOVIMENTOS!$K$54,IF(T204=MOVIMENTOS!$L$53,MOVIMENTOS!$L$54,IF(T204=MOVIMENTOS!$M$53,MOVIMENTOS!$M$54,0)))))))))))))</f>
        <v>0</v>
      </c>
      <c r="U205" s="33">
        <f>IF(U204=MOVIMENTOS!$A$53,MOVIMENTOS!$A$54,IF(U204=MOVIMENTOS!$B$53,MOVIMENTOS!$B$54,IF(U204=MOVIMENTOS!$C$53,MOVIMENTOS!$C$54,IF(U204=MOVIMENTOS!$D$53,MOVIMENTOS!$D$54,IF(U204=MOVIMENTOS!$E$53,MOVIMENTOS!$E$54,IF(U204=MOVIMENTOS!$F$53,MOVIMENTOS!$F$54,IF(U204=MOVIMENTOS!$G$53,MOVIMENTOS!$G$54,IF(U204=MOVIMENTOS!$H$53,MOVIMENTOS!$H$54,IF(U204=MOVIMENTOS!$I$53,MOVIMENTOS!$I$54,IF(U204=MOVIMENTOS!$J$53,MOVIMENTOS!$J$54,IF(U204=MOVIMENTOS!$K$53,MOVIMENTOS!$K$54,IF(U204=MOVIMENTOS!$L$53,MOVIMENTOS!$L$54,IF(U204=MOVIMENTOS!$M$53,MOVIMENTOS!$M$54,0)))))))))))))</f>
        <v>0</v>
      </c>
      <c r="V205" s="33">
        <f>IF(V204=MOVIMENTOS!$A$53,MOVIMENTOS!$A$54,IF(V204=MOVIMENTOS!$B$53,MOVIMENTOS!$B$54,IF(V204=MOVIMENTOS!$C$53,MOVIMENTOS!$C$54,IF(V204=MOVIMENTOS!$D$53,MOVIMENTOS!$D$54,IF(V204=MOVIMENTOS!$E$53,MOVIMENTOS!$E$54,IF(V204=MOVIMENTOS!$F$53,MOVIMENTOS!$F$54,IF(V204=MOVIMENTOS!$G$53,MOVIMENTOS!$G$54,IF(V204=MOVIMENTOS!$H$53,MOVIMENTOS!$H$54,IF(V204=MOVIMENTOS!$I$53,MOVIMENTOS!$I$54,IF(V204=MOVIMENTOS!$J$53,MOVIMENTOS!$J$54,IF(V204=MOVIMENTOS!$K$53,MOVIMENTOS!$K$54,IF(V204=MOVIMENTOS!$L$53,MOVIMENTOS!$L$54,IF(V204=MOVIMENTOS!$M$53,MOVIMENTOS!$M$54,0)))))))))))))</f>
        <v>0</v>
      </c>
      <c r="W205" s="89">
        <f>IF(W204=MOVIMENTOS!$A$53,MOVIMENTOS!$A$54,IF(W204=MOVIMENTOS!$B$53,MOVIMENTOS!$B$54,IF(W204=MOVIMENTOS!$C$53,MOVIMENTOS!$C$54,IF(W204=MOVIMENTOS!$D$53,MOVIMENTOS!$D$54,IF(W204=MOVIMENTOS!$E$53,MOVIMENTOS!$E$54,IF(W204=MOVIMENTOS!$F$53,MOVIMENTOS!$F$54,IF(W204=MOVIMENTOS!$G$53,MOVIMENTOS!$G$54,IF(W204=MOVIMENTOS!$H$53,MOVIMENTOS!$H$54,IF(W204=MOVIMENTOS!$I$53,MOVIMENTOS!$I$54,IF(W204=MOVIMENTOS!$J$53,MOVIMENTOS!$J$54,IF(W204=MOVIMENTOS!$K$53,MOVIMENTOS!$K$54,IF(W204=MOVIMENTOS!$L$53,MOVIMENTOS!$L$54,IF(W204=MOVIMENTOS!$M$53,MOVIMENTOS!$M$54,0)))))))))))))</f>
        <v>0</v>
      </c>
      <c r="X205" s="70">
        <f t="shared" ref="X205:X206" si="593">O205+W205+SUM(F208:V208)</f>
        <v>0</v>
      </c>
      <c r="Y205" s="126"/>
      <c r="Z205" s="68"/>
      <c r="AA205" s="60"/>
      <c r="AB205" s="61">
        <f>IF(B203="HYBRID",HLOOKUP(G204,MOVIMENTOS!$A$38:$AQ$39,2,0),0)</f>
        <v>0</v>
      </c>
      <c r="AC205" s="61">
        <f>IF(B203="HYBRID",HLOOKUP(H204,MOVIMENTOS!$A$38:$AQ$39,2,0),0)</f>
        <v>0</v>
      </c>
      <c r="AD205" s="61">
        <f>IF(B203="HYBRID",HLOOKUP(I204,MOVIMENTOS!$A$38:$AQ$39,2,0),0)</f>
        <v>0</v>
      </c>
      <c r="AE205" s="61">
        <f>IF(B203="HYBRID",HLOOKUP(J204,MOVIMENTOS!$A$38:$AQ$39,2,0),0)</f>
        <v>0</v>
      </c>
      <c r="AF205" s="61">
        <f>IF(B203="HYBRID",HLOOKUP(K204,MOVIMENTOS!$A$38:$AQ$39,2,0),0)</f>
        <v>0</v>
      </c>
      <c r="AG205" s="61">
        <f>IF(B203="HYBRID",HLOOKUP(L204,MOVIMENTOS!$A$38:$AQ$39,2,0),0)</f>
        <v>0</v>
      </c>
      <c r="AH205" s="61">
        <f>IF(B203="HYBRID",HLOOKUP(M204,MOVIMENTOS!$A$38:$AQ$39,2,0),0)</f>
        <v>0</v>
      </c>
      <c r="AI205" s="61">
        <f>IF(B203="HYBRID",HLOOKUP(N204,MOVIMENTOS!$A$38:$AQ$39,2,0),0)</f>
        <v>0</v>
      </c>
      <c r="AJ205" s="62">
        <f>IF(B203="TRE",HLOOKUP(G204,MOVIMENTOS!$A$57:$K$60,VLOOKUP($C$4,MOVIMENTOS!$A$63:$B$65,2,0),TRUE),0)</f>
        <v>0</v>
      </c>
      <c r="AK205" s="62">
        <f>IF(B203="TRE",HLOOKUP(H204,MOVIMENTOS!$A$57:$K$60,VLOOKUP($C$4,MOVIMENTOS!$A$63:$B$65,2,0),TRUE),0)</f>
        <v>0</v>
      </c>
      <c r="AL205" s="62">
        <f>IF(B203="TRE",HLOOKUP(I204,MOVIMENTOS!$A$57:$K$60,VLOOKUP($C$4,MOVIMENTOS!$A$63:$B$65,2,0),TRUE),0)</f>
        <v>0</v>
      </c>
      <c r="AM205" s="62">
        <f>IF(B203="TRE",HLOOKUP(J204,MOVIMENTOS!$A$57:$K$60,VLOOKUP($C$4,MOVIMENTOS!$A$63:$B$65,2,0),TRUE),0)</f>
        <v>0</v>
      </c>
      <c r="AN205" s="62">
        <f>IF(B203="TRE",HLOOKUP(M204,MOVIMENTOS!$A$57:$K$60,VLOOKUP($C$4,MOVIMENTOS!$A$63:$B$65,2,0),TRUE),0)</f>
        <v>0</v>
      </c>
      <c r="AO205" s="62">
        <f>IF(B203="TRE",HLOOKUP(N204,MOVIMENTOS!$A$57:$K$60,VLOOKUP($C$4,MOVIMENTOS!$A$63:$B$65,2,0),TRUE),0)</f>
        <v>0</v>
      </c>
      <c r="AP205" s="62">
        <f>IF(C203="TRE",HLOOKUP(P204,MOVIMENTOS!$A$57:$K$60,VLOOKUP($C$4,MOVIMENTOS!$A$63:$B$65,2,0),TRUE),0)</f>
        <v>0</v>
      </c>
      <c r="AQ205" s="62">
        <f>IF(D203="TRE",HLOOKUP(Q204,MOVIMENTOS!$A$57:$K$60,VLOOKUP($C$4,MOVIMENTOS!$A$63:$B$65,2,0),TRUE),0)</f>
        <v>0</v>
      </c>
      <c r="AR205" s="71" t="s">
        <v>1622</v>
      </c>
      <c r="AS205" s="60"/>
      <c r="AT205" s="60"/>
      <c r="AU205" s="60"/>
      <c r="AV205" s="60"/>
      <c r="AW205" s="60"/>
      <c r="AX205" s="60"/>
      <c r="AY205" s="60"/>
      <c r="AZ205" s="60"/>
      <c r="BA205" s="60"/>
      <c r="BB205" s="60"/>
      <c r="BC205" s="60"/>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row>
    <row r="206" spans="1:139" s="43" customFormat="1" ht="12" customHeight="1" x14ac:dyDescent="0.25">
      <c r="A206" s="146"/>
      <c r="B206" s="149"/>
      <c r="C206" s="42" t="str">
        <f t="shared" ref="C206" si="594">IF($C$4="Dueto","Faturização",IF($C$4="Dueto Misto","Faturização",IF($C$4="Equipa","Faturização",IF($C$4="Combinado","Faturização",""))))</f>
        <v/>
      </c>
      <c r="D206" s="101"/>
      <c r="E206" s="92" t="str">
        <f t="shared" ref="E206" si="595">IF(AND(C206="Faturização",B203="Hybrid"),"Faturização","")</f>
        <v/>
      </c>
      <c r="F206" s="73"/>
      <c r="G206" s="74"/>
      <c r="H206" s="75"/>
      <c r="I206" s="75"/>
      <c r="J206" s="75"/>
      <c r="K206" s="75"/>
      <c r="L206" s="75"/>
      <c r="M206" s="75"/>
      <c r="N206" s="76"/>
      <c r="O206" s="60">
        <f t="shared" ref="O206" si="596">(G205*G206)+(H205*H206)+(I205*I206)+(J205*J206)+(K205*K206)+(L205*L206)+(M205*M206)+(N205*N206)</f>
        <v>0</v>
      </c>
      <c r="P206" s="60"/>
      <c r="Q206" s="42"/>
      <c r="R206" s="42"/>
      <c r="S206" s="42"/>
      <c r="T206" s="42"/>
      <c r="U206" s="42"/>
      <c r="V206" s="42"/>
      <c r="W206" s="69">
        <f t="shared" ref="W206" si="597">(Q205*Q206)+(R205*R206)+(S205*S206)+(T205*T206)+(U205*U206)+(V205*V206)</f>
        <v>0</v>
      </c>
      <c r="X206" s="69">
        <f t="shared" si="593"/>
        <v>0</v>
      </c>
      <c r="Y206" s="126"/>
      <c r="Z206" s="60"/>
      <c r="AA206" s="60"/>
      <c r="AB206" s="61"/>
      <c r="AC206" s="61"/>
      <c r="AD206" s="61"/>
      <c r="AE206" s="61"/>
      <c r="AF206" s="61"/>
      <c r="AG206" s="61"/>
      <c r="AH206" s="61"/>
      <c r="AI206" s="61"/>
      <c r="AJ206" s="62"/>
      <c r="AK206" s="62"/>
      <c r="AL206" s="62"/>
      <c r="AM206" s="62"/>
      <c r="AN206" s="62"/>
      <c r="AO206" s="62"/>
      <c r="AP206" s="62"/>
      <c r="AQ206" s="62"/>
      <c r="AR206" s="69" t="s">
        <v>1623</v>
      </c>
      <c r="AS206" s="60"/>
      <c r="AT206" s="60"/>
      <c r="AU206" s="60"/>
      <c r="AV206" s="60"/>
      <c r="AW206" s="60"/>
      <c r="AX206" s="60"/>
      <c r="AY206" s="60"/>
      <c r="AZ206" s="60"/>
      <c r="BA206" s="60"/>
      <c r="BB206" s="60"/>
      <c r="BC206" s="60"/>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row>
    <row r="207" spans="1:139" s="43" customFormat="1" ht="12" customHeight="1" x14ac:dyDescent="0.25">
      <c r="A207" s="146"/>
      <c r="B207" s="149"/>
      <c r="C207" s="85" t="str">
        <f t="shared" ref="C207" si="598">IF(AND($B203="ACROB",$C$4="EQUIPA"),"ACROB_B",IF(AND($B203="ACROB",$C$4="combinado"),"ACROB_B",""))</f>
        <v/>
      </c>
      <c r="D207" s="101"/>
      <c r="E207" s="53" t="s">
        <v>68</v>
      </c>
      <c r="F207" s="84" t="str">
        <f t="shared" ref="F207" si="599">IF(C208="ACROB_C","ACRO-PAIR","")</f>
        <v/>
      </c>
      <c r="G207" s="78"/>
      <c r="H207" s="48"/>
      <c r="I207" s="48"/>
      <c r="J207" s="48"/>
      <c r="K207" s="48"/>
      <c r="L207" s="48"/>
      <c r="M207" s="48"/>
      <c r="N207" s="79"/>
      <c r="O207" s="48"/>
      <c r="P207" s="48"/>
      <c r="Q207" s="80"/>
      <c r="R207" s="80"/>
      <c r="S207" s="80"/>
      <c r="T207" s="80"/>
      <c r="U207" s="80"/>
      <c r="V207" s="77"/>
      <c r="W207" s="48"/>
      <c r="X207" s="48"/>
      <c r="Y207" s="126"/>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row>
    <row r="208" spans="1:139" s="43" customFormat="1" ht="12" customHeight="1" thickBot="1" x14ac:dyDescent="0.3">
      <c r="A208" s="147"/>
      <c r="B208" s="150"/>
      <c r="C208" s="86" t="str">
        <f t="shared" ref="C208" si="600">IF(AND(B203="ACROB",$C$5="DUETO"),"ACROB_C","")</f>
        <v/>
      </c>
      <c r="D208" s="102"/>
      <c r="E208" s="54" t="s">
        <v>1175</v>
      </c>
      <c r="F208" s="81"/>
      <c r="G208" s="82"/>
      <c r="H208" s="49"/>
      <c r="I208" s="49"/>
      <c r="J208" s="49"/>
      <c r="K208" s="49"/>
      <c r="L208" s="49"/>
      <c r="M208" s="49"/>
      <c r="N208" s="83"/>
      <c r="O208" s="48"/>
      <c r="P208" s="48"/>
      <c r="Q208" s="49"/>
      <c r="R208" s="49"/>
      <c r="S208" s="49"/>
      <c r="T208" s="49"/>
      <c r="U208" s="49"/>
      <c r="V208" s="83"/>
      <c r="W208" s="49"/>
      <c r="X208" s="49"/>
      <c r="Y208" s="127"/>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c r="DW208" s="42"/>
      <c r="DX208" s="42"/>
      <c r="DY208" s="42"/>
      <c r="DZ208" s="42"/>
      <c r="EA208" s="42"/>
      <c r="EB208" s="42"/>
      <c r="EC208" s="42"/>
      <c r="ED208" s="42"/>
      <c r="EE208" s="42"/>
      <c r="EF208" s="42"/>
      <c r="EG208" s="42"/>
      <c r="EH208" s="42"/>
      <c r="EI208" s="42"/>
    </row>
    <row r="209" spans="1:139" s="43" customFormat="1" ht="12" customHeight="1" x14ac:dyDescent="0.25">
      <c r="A209" s="145"/>
      <c r="B209" s="148"/>
      <c r="C209" s="143" t="str">
        <f>IF(B209="HYBRID",MOVIMENTOS!$A$8,IF(B209="ACROB",MOVIMENTOS!$E$8,""))</f>
        <v/>
      </c>
      <c r="D209" s="100"/>
      <c r="E209" s="93" t="s">
        <v>1636</v>
      </c>
      <c r="F209" s="95" t="str">
        <f t="shared" ref="F209" si="601">IF(B209="HYBRID",0.5,IF(B209="TRE",0,""))</f>
        <v/>
      </c>
      <c r="G209" s="38"/>
      <c r="H209" s="40"/>
      <c r="I209" s="40"/>
      <c r="J209" s="40"/>
      <c r="K209" s="40"/>
      <c r="L209" s="40"/>
      <c r="M209" s="40"/>
      <c r="N209" s="39"/>
      <c r="O209" s="67"/>
      <c r="P209" s="107" t="str">
        <f>IF(B209="HYBRID",MOVIMENTOS!$G$8,"")</f>
        <v/>
      </c>
      <c r="Q209" s="41"/>
      <c r="R209" s="40"/>
      <c r="S209" s="40"/>
      <c r="T209" s="40"/>
      <c r="U209" s="40"/>
      <c r="V209" s="39"/>
      <c r="W209" s="67"/>
      <c r="X209" s="67"/>
      <c r="Y209" s="125">
        <f t="shared" ref="Y209" si="602">IF(E212="Faturização",X212,IF(E212="",X211,0))</f>
        <v>0</v>
      </c>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c r="DW209" s="42"/>
      <c r="DX209" s="42"/>
      <c r="DY209" s="42"/>
      <c r="DZ209" s="42"/>
      <c r="EA209" s="42"/>
      <c r="EB209" s="42"/>
      <c r="EC209" s="42"/>
      <c r="ED209" s="42"/>
      <c r="EE209" s="42"/>
      <c r="EF209" s="42"/>
      <c r="EG209" s="42"/>
      <c r="EH209" s="42"/>
      <c r="EI209" s="42"/>
    </row>
    <row r="210" spans="1:139" s="43" customFormat="1" ht="12" customHeight="1" x14ac:dyDescent="0.25">
      <c r="A210" s="146"/>
      <c r="B210" s="149"/>
      <c r="C210" s="144"/>
      <c r="D210" s="101"/>
      <c r="E210" s="94"/>
      <c r="F210" s="96"/>
      <c r="G210" s="44"/>
      <c r="H210" s="46"/>
      <c r="I210" s="46"/>
      <c r="J210" s="46"/>
      <c r="K210" s="46"/>
      <c r="L210" s="46"/>
      <c r="M210" s="46"/>
      <c r="N210" s="45"/>
      <c r="O210" s="33"/>
      <c r="P210" s="108"/>
      <c r="Q210" s="46"/>
      <c r="R210" s="46"/>
      <c r="S210" s="46"/>
      <c r="T210" s="46"/>
      <c r="U210" s="46"/>
      <c r="V210" s="46"/>
      <c r="W210" s="60"/>
      <c r="X210" s="60"/>
      <c r="Y210" s="126"/>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c r="DW210" s="42"/>
      <c r="DX210" s="42"/>
      <c r="DY210" s="42"/>
      <c r="DZ210" s="42"/>
      <c r="EA210" s="42"/>
      <c r="EB210" s="42"/>
      <c r="EC210" s="42"/>
      <c r="ED210" s="42"/>
      <c r="EE210" s="42"/>
      <c r="EF210" s="42"/>
      <c r="EG210" s="42"/>
      <c r="EH210" s="42"/>
      <c r="EI210" s="42"/>
    </row>
    <row r="211" spans="1:139" s="43" customFormat="1" ht="12" customHeight="1" x14ac:dyDescent="0.3">
      <c r="A211" s="146"/>
      <c r="B211" s="149"/>
      <c r="C211" s="47" t="str">
        <f>IF(B209="HYBRID",MOVIMENTOS!$P$8,"")</f>
        <v/>
      </c>
      <c r="D211" s="101"/>
      <c r="E211" s="91" t="s">
        <v>1175</v>
      </c>
      <c r="F211" s="32">
        <f>IF(F210=MOVIMENTOS!$A$35,MOVIMENTOS!$A$36,IF(F210=MOVIMENTOS!$B$35,MOVIMENTOS!$B$36,IF(F210=MOVIMENTOS!$C$35,MOVIMENTOS!$C$36,IF(F210=MOVIMENTOS!$D$35,MOVIMENTOS!$D$36,IF(F210=MOVIMENTOS!$F$35,MOVIMENTOS!$F$36,IF(F210=MOVIMENTOS!$G$35,MOVIMENTOS!$G$36,IF(F210=MOVIMENTOS!$H$35,MOVIMENTOS!$H$36,0)))))))</f>
        <v>0</v>
      </c>
      <c r="G211" s="57">
        <f t="shared" ref="G211" si="603">IF(OR(IFERROR(AB211,TRUE)=TRUE,IFERROR(AJ211,TRUE)=TRUE)=TRUE,0,IF(AB211=0,AJ211,AB211))</f>
        <v>0</v>
      </c>
      <c r="H211" s="57">
        <f t="shared" ref="H211" si="604">IF(OR(IFERROR(AC211,TRUE)=TRUE,IFERROR(AK211,TRUE)=TRUE)=TRUE,0,IF(AC211=0,AK211,AC211))</f>
        <v>0</v>
      </c>
      <c r="I211" s="57">
        <f t="shared" ref="I211" si="605">IF(OR(IFERROR(AD211,TRUE)=TRUE,IFERROR(AL211,TRUE)=TRUE)=TRUE,0,IF(AD211=0,AL211,AD211))</f>
        <v>0</v>
      </c>
      <c r="J211" s="57">
        <f t="shared" ref="J211" si="606">IF(OR(IFERROR(AE211,TRUE)=TRUE,IFERROR(AM211,TRUE)=TRUE)=TRUE,0,IF(AE211=0,AM211,AE211))</f>
        <v>0</v>
      </c>
      <c r="K211" s="57">
        <f t="shared" ref="K211" si="607">IF(OR(IFERROR(AF211,TRUE)=TRUE,IFERROR(AN211,TRUE)=TRUE)=TRUE,0,IF(AF211=0,AN211,AF211))</f>
        <v>0</v>
      </c>
      <c r="L211" s="57">
        <f t="shared" ref="L211" si="608">IF(OR(IFERROR(AG211,TRUE)=TRUE,IFERROR(AO211,TRUE)=TRUE)=TRUE,0,IF(AG211=0,AO211,AG211))</f>
        <v>0</v>
      </c>
      <c r="M211" s="57">
        <f t="shared" ref="M211" si="609">IF(OR(IFERROR(AH211,TRUE)=TRUE,IFERROR(AP211,TRUE)=TRUE)=TRUE,0,IF(AH211=0,AP211,AH211))</f>
        <v>0</v>
      </c>
      <c r="N211" s="57">
        <f t="shared" ref="N211" si="610">IF(OR(IFERROR(AI211,TRUE)=TRUE,IFERROR(AQ211,TRUE)=TRUE)=TRUE,0,IF(AI211=0,AQ211,AI211))</f>
        <v>0</v>
      </c>
      <c r="O211" s="33">
        <f t="shared" ref="O211" si="611">SUM(G211:N211)</f>
        <v>0</v>
      </c>
      <c r="P211" s="33" t="str">
        <f t="shared" ref="P211" si="612">C211</f>
        <v/>
      </c>
      <c r="Q211" s="33">
        <f>IF(Q210=MOVIMENTOS!$A$53,MOVIMENTOS!$A$54,IF(Q210=MOVIMENTOS!$B$53,MOVIMENTOS!$B$54,IF(Q210=MOVIMENTOS!$C$53,MOVIMENTOS!$C$54,IF(Q210=MOVIMENTOS!$D$53,MOVIMENTOS!$D$54,IF(Q210=MOVIMENTOS!$E$53,MOVIMENTOS!$E$54,IF(Q210=MOVIMENTOS!$F$53,MOVIMENTOS!$F$54,IF(Q210=MOVIMENTOS!$G$53,MOVIMENTOS!$G$54,IF(Q210=MOVIMENTOS!$H$53,MOVIMENTOS!$H$54,IF(Q210=MOVIMENTOS!$I$53,MOVIMENTOS!$I$54,IF(Q210=MOVIMENTOS!$J$53,MOVIMENTOS!$J$54,IF(Q210=MOVIMENTOS!$K$53,MOVIMENTOS!$K$54,IF(Q210=MOVIMENTOS!$L$53,MOVIMENTOS!$L$54,IF(Q210=MOVIMENTOS!$M$53,MOVIMENTOS!$M$54,0)))))))))))))</f>
        <v>0</v>
      </c>
      <c r="R211" s="33">
        <f>IF(R210=MOVIMENTOS!$A$53,MOVIMENTOS!$A$54,IF(R210=MOVIMENTOS!$B$53,MOVIMENTOS!$B$54,IF(R210=MOVIMENTOS!$C$53,MOVIMENTOS!$C$54,IF(R210=MOVIMENTOS!$D$53,MOVIMENTOS!$D$54,IF(R210=MOVIMENTOS!$E$53,MOVIMENTOS!$E$54,IF(R210=MOVIMENTOS!$F$53,MOVIMENTOS!$F$54,IF(R210=MOVIMENTOS!$G$53,MOVIMENTOS!$G$54,IF(R210=MOVIMENTOS!$H$53,MOVIMENTOS!$H$54,IF(R210=MOVIMENTOS!$I$53,MOVIMENTOS!$I$54,IF(R210=MOVIMENTOS!$J$53,MOVIMENTOS!$J$54,IF(R210=MOVIMENTOS!$K$53,MOVIMENTOS!$K$54,IF(R210=MOVIMENTOS!$L$53,MOVIMENTOS!$L$54,IF(R210=MOVIMENTOS!$M$53,MOVIMENTOS!$M$54,0)))))))))))))</f>
        <v>0</v>
      </c>
      <c r="S211" s="33">
        <f>IF(S210=MOVIMENTOS!$A$53,MOVIMENTOS!$A$54,IF(S210=MOVIMENTOS!$B$53,MOVIMENTOS!$B$54,IF(S210=MOVIMENTOS!$C$53,MOVIMENTOS!$C$54,IF(S210=MOVIMENTOS!$D$53,MOVIMENTOS!$D$54,IF(S210=MOVIMENTOS!$E$53,MOVIMENTOS!$E$54,IF(S210=MOVIMENTOS!$F$53,MOVIMENTOS!$F$54,IF(S210=MOVIMENTOS!$G$53,MOVIMENTOS!$G$54,IF(S210=MOVIMENTOS!$H$53,MOVIMENTOS!$H$54,IF(S210=MOVIMENTOS!$I$53,MOVIMENTOS!$I$54,IF(S210=MOVIMENTOS!$J$53,MOVIMENTOS!$J$54,IF(S210=MOVIMENTOS!$K$53,MOVIMENTOS!$K$54,IF(S210=MOVIMENTOS!$L$53,MOVIMENTOS!$L$54,IF(S210=MOVIMENTOS!$M$53,MOVIMENTOS!$M$54,0)))))))))))))</f>
        <v>0</v>
      </c>
      <c r="T211" s="33">
        <f>IF(T210=MOVIMENTOS!$A$53,MOVIMENTOS!$A$54,IF(T210=MOVIMENTOS!$B$53,MOVIMENTOS!$B$54,IF(T210=MOVIMENTOS!$C$53,MOVIMENTOS!$C$54,IF(T210=MOVIMENTOS!$D$53,MOVIMENTOS!$D$54,IF(T210=MOVIMENTOS!$E$53,MOVIMENTOS!$E$54,IF(T210=MOVIMENTOS!$F$53,MOVIMENTOS!$F$54,IF(T210=MOVIMENTOS!$G$53,MOVIMENTOS!$G$54,IF(T210=MOVIMENTOS!$H$53,MOVIMENTOS!$H$54,IF(T210=MOVIMENTOS!$I$53,MOVIMENTOS!$I$54,IF(T210=MOVIMENTOS!$J$53,MOVIMENTOS!$J$54,IF(T210=MOVIMENTOS!$K$53,MOVIMENTOS!$K$54,IF(T210=MOVIMENTOS!$L$53,MOVIMENTOS!$L$54,IF(T210=MOVIMENTOS!$M$53,MOVIMENTOS!$M$54,0)))))))))))))</f>
        <v>0</v>
      </c>
      <c r="U211" s="33">
        <f>IF(U210=MOVIMENTOS!$A$53,MOVIMENTOS!$A$54,IF(U210=MOVIMENTOS!$B$53,MOVIMENTOS!$B$54,IF(U210=MOVIMENTOS!$C$53,MOVIMENTOS!$C$54,IF(U210=MOVIMENTOS!$D$53,MOVIMENTOS!$D$54,IF(U210=MOVIMENTOS!$E$53,MOVIMENTOS!$E$54,IF(U210=MOVIMENTOS!$F$53,MOVIMENTOS!$F$54,IF(U210=MOVIMENTOS!$G$53,MOVIMENTOS!$G$54,IF(U210=MOVIMENTOS!$H$53,MOVIMENTOS!$H$54,IF(U210=MOVIMENTOS!$I$53,MOVIMENTOS!$I$54,IF(U210=MOVIMENTOS!$J$53,MOVIMENTOS!$J$54,IF(U210=MOVIMENTOS!$K$53,MOVIMENTOS!$K$54,IF(U210=MOVIMENTOS!$L$53,MOVIMENTOS!$L$54,IF(U210=MOVIMENTOS!$M$53,MOVIMENTOS!$M$54,0)))))))))))))</f>
        <v>0</v>
      </c>
      <c r="V211" s="33">
        <f>IF(V210=MOVIMENTOS!$A$53,MOVIMENTOS!$A$54,IF(V210=MOVIMENTOS!$B$53,MOVIMENTOS!$B$54,IF(V210=MOVIMENTOS!$C$53,MOVIMENTOS!$C$54,IF(V210=MOVIMENTOS!$D$53,MOVIMENTOS!$D$54,IF(V210=MOVIMENTOS!$E$53,MOVIMENTOS!$E$54,IF(V210=MOVIMENTOS!$F$53,MOVIMENTOS!$F$54,IF(V210=MOVIMENTOS!$G$53,MOVIMENTOS!$G$54,IF(V210=MOVIMENTOS!$H$53,MOVIMENTOS!$H$54,IF(V210=MOVIMENTOS!$I$53,MOVIMENTOS!$I$54,IF(V210=MOVIMENTOS!$J$53,MOVIMENTOS!$J$54,IF(V210=MOVIMENTOS!$K$53,MOVIMENTOS!$K$54,IF(V210=MOVIMENTOS!$L$53,MOVIMENTOS!$L$54,IF(V210=MOVIMENTOS!$M$53,MOVIMENTOS!$M$54,0)))))))))))))</f>
        <v>0</v>
      </c>
      <c r="W211" s="89">
        <f>IF(W210=MOVIMENTOS!$A$53,MOVIMENTOS!$A$54,IF(W210=MOVIMENTOS!$B$53,MOVIMENTOS!$B$54,IF(W210=MOVIMENTOS!$C$53,MOVIMENTOS!$C$54,IF(W210=MOVIMENTOS!$D$53,MOVIMENTOS!$D$54,IF(W210=MOVIMENTOS!$E$53,MOVIMENTOS!$E$54,IF(W210=MOVIMENTOS!$F$53,MOVIMENTOS!$F$54,IF(W210=MOVIMENTOS!$G$53,MOVIMENTOS!$G$54,IF(W210=MOVIMENTOS!$H$53,MOVIMENTOS!$H$54,IF(W210=MOVIMENTOS!$I$53,MOVIMENTOS!$I$54,IF(W210=MOVIMENTOS!$J$53,MOVIMENTOS!$J$54,IF(W210=MOVIMENTOS!$K$53,MOVIMENTOS!$K$54,IF(W210=MOVIMENTOS!$L$53,MOVIMENTOS!$L$54,IF(W210=MOVIMENTOS!$M$53,MOVIMENTOS!$M$54,0)))))))))))))</f>
        <v>0</v>
      </c>
      <c r="X211" s="70">
        <f t="shared" ref="X211:X212" si="613">O211+W211+SUM(F214:V214)</f>
        <v>0</v>
      </c>
      <c r="Y211" s="126"/>
      <c r="Z211" s="68"/>
      <c r="AA211" s="60"/>
      <c r="AB211" s="61">
        <f>IF(B209="HYBRID",HLOOKUP(G210,MOVIMENTOS!$A$38:$AQ$39,2,0),0)</f>
        <v>0</v>
      </c>
      <c r="AC211" s="61">
        <f>IF(B209="HYBRID",HLOOKUP(H210,MOVIMENTOS!$A$38:$AQ$39,2,0),0)</f>
        <v>0</v>
      </c>
      <c r="AD211" s="61">
        <f>IF(B209="HYBRID",HLOOKUP(I210,MOVIMENTOS!$A$38:$AQ$39,2,0),0)</f>
        <v>0</v>
      </c>
      <c r="AE211" s="61">
        <f>IF(B209="HYBRID",HLOOKUP(J210,MOVIMENTOS!$A$38:$AQ$39,2,0),0)</f>
        <v>0</v>
      </c>
      <c r="AF211" s="61">
        <f>IF(B209="HYBRID",HLOOKUP(K210,MOVIMENTOS!$A$38:$AQ$39,2,0),0)</f>
        <v>0</v>
      </c>
      <c r="AG211" s="61">
        <f>IF(B209="HYBRID",HLOOKUP(L210,MOVIMENTOS!$A$38:$AQ$39,2,0),0)</f>
        <v>0</v>
      </c>
      <c r="AH211" s="61">
        <f>IF(B209="HYBRID",HLOOKUP(M210,MOVIMENTOS!$A$38:$AQ$39,2,0),0)</f>
        <v>0</v>
      </c>
      <c r="AI211" s="61">
        <f>IF(B209="HYBRID",HLOOKUP(N210,MOVIMENTOS!$A$38:$AQ$39,2,0),0)</f>
        <v>0</v>
      </c>
      <c r="AJ211" s="62">
        <f>IF(B209="TRE",HLOOKUP(G210,MOVIMENTOS!$A$57:$K$60,VLOOKUP($C$4,MOVIMENTOS!$A$63:$B$65,2,0),TRUE),0)</f>
        <v>0</v>
      </c>
      <c r="AK211" s="62">
        <f>IF(B209="TRE",HLOOKUP(H210,MOVIMENTOS!$A$57:$K$60,VLOOKUP($C$4,MOVIMENTOS!$A$63:$B$65,2,0),TRUE),0)</f>
        <v>0</v>
      </c>
      <c r="AL211" s="62">
        <f>IF(B209="TRE",HLOOKUP(I210,MOVIMENTOS!$A$57:$K$60,VLOOKUP($C$4,MOVIMENTOS!$A$63:$B$65,2,0),TRUE),0)</f>
        <v>0</v>
      </c>
      <c r="AM211" s="62">
        <f>IF(B209="TRE",HLOOKUP(J210,MOVIMENTOS!$A$57:$K$60,VLOOKUP($C$4,MOVIMENTOS!$A$63:$B$65,2,0),TRUE),0)</f>
        <v>0</v>
      </c>
      <c r="AN211" s="62">
        <f>IF(B209="TRE",HLOOKUP(M210,MOVIMENTOS!$A$57:$K$60,VLOOKUP($C$4,MOVIMENTOS!$A$63:$B$65,2,0),TRUE),0)</f>
        <v>0</v>
      </c>
      <c r="AO211" s="62">
        <f>IF(B209="TRE",HLOOKUP(N210,MOVIMENTOS!$A$57:$K$60,VLOOKUP($C$4,MOVIMENTOS!$A$63:$B$65,2,0),TRUE),0)</f>
        <v>0</v>
      </c>
      <c r="AP211" s="62">
        <f>IF(C209="TRE",HLOOKUP(P210,MOVIMENTOS!$A$57:$K$60,VLOOKUP($C$4,MOVIMENTOS!$A$63:$B$65,2,0),TRUE),0)</f>
        <v>0</v>
      </c>
      <c r="AQ211" s="62">
        <f>IF(D209="TRE",HLOOKUP(Q210,MOVIMENTOS!$A$57:$K$60,VLOOKUP($C$4,MOVIMENTOS!$A$63:$B$65,2,0),TRUE),0)</f>
        <v>0</v>
      </c>
      <c r="AR211" s="71" t="s">
        <v>1622</v>
      </c>
      <c r="AS211" s="60"/>
      <c r="AT211" s="60"/>
      <c r="AU211" s="60"/>
      <c r="AV211" s="60"/>
      <c r="AW211" s="60"/>
      <c r="AX211" s="60"/>
      <c r="AY211" s="60"/>
      <c r="AZ211" s="60"/>
      <c r="BA211" s="60"/>
      <c r="BB211" s="60"/>
      <c r="BC211" s="60"/>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c r="CG211" s="42"/>
      <c r="CH211" s="42"/>
      <c r="CI211" s="42"/>
      <c r="CJ211" s="42"/>
      <c r="CK211" s="42"/>
      <c r="CL211" s="42"/>
      <c r="CM211" s="42"/>
      <c r="CN211" s="42"/>
      <c r="CO211" s="42"/>
      <c r="CP211" s="42"/>
      <c r="CQ211" s="42"/>
      <c r="CR211" s="42"/>
      <c r="CS211" s="42"/>
      <c r="CT211" s="42"/>
      <c r="CU211" s="42"/>
      <c r="CV211" s="42"/>
      <c r="CW211" s="42"/>
      <c r="CX211" s="42"/>
      <c r="CY211" s="42"/>
      <c r="CZ211" s="42"/>
      <c r="DA211" s="42"/>
      <c r="DB211" s="42"/>
      <c r="DC211" s="42"/>
      <c r="DD211" s="42"/>
      <c r="DE211" s="42"/>
      <c r="DF211" s="42"/>
      <c r="DG211" s="42"/>
      <c r="DH211" s="42"/>
      <c r="DI211" s="42"/>
      <c r="DJ211" s="42"/>
      <c r="DK211" s="42"/>
      <c r="DL211" s="42"/>
      <c r="DM211" s="42"/>
      <c r="DN211" s="42"/>
      <c r="DO211" s="42"/>
      <c r="DP211" s="42"/>
      <c r="DQ211" s="42"/>
      <c r="DR211" s="42"/>
      <c r="DS211" s="42"/>
      <c r="DT211" s="42"/>
      <c r="DU211" s="42"/>
      <c r="DV211" s="42"/>
      <c r="DW211" s="42"/>
      <c r="DX211" s="42"/>
      <c r="DY211" s="42"/>
      <c r="DZ211" s="42"/>
      <c r="EA211" s="42"/>
      <c r="EB211" s="42"/>
      <c r="EC211" s="42"/>
      <c r="ED211" s="42"/>
      <c r="EE211" s="42"/>
      <c r="EF211" s="42"/>
      <c r="EG211" s="42"/>
      <c r="EH211" s="42"/>
      <c r="EI211" s="42"/>
    </row>
    <row r="212" spans="1:139" s="43" customFormat="1" ht="12" customHeight="1" x14ac:dyDescent="0.25">
      <c r="A212" s="146"/>
      <c r="B212" s="149"/>
      <c r="C212" s="42" t="str">
        <f t="shared" ref="C212" si="614">IF($C$4="Dueto","Faturização",IF($C$4="Dueto Misto","Faturização",IF($C$4="Equipa","Faturização",IF($C$4="Combinado","Faturização",""))))</f>
        <v/>
      </c>
      <c r="D212" s="101"/>
      <c r="E212" s="92" t="str">
        <f t="shared" ref="E212" si="615">IF(AND(C212="Faturização",B209="Hybrid"),"Faturização","")</f>
        <v/>
      </c>
      <c r="F212" s="73"/>
      <c r="G212" s="74"/>
      <c r="H212" s="75"/>
      <c r="I212" s="75"/>
      <c r="J212" s="75"/>
      <c r="K212" s="75"/>
      <c r="L212" s="75"/>
      <c r="M212" s="75"/>
      <c r="N212" s="76"/>
      <c r="O212" s="60">
        <f t="shared" ref="O212" si="616">(G211*G212)+(H211*H212)+(I211*I212)+(J211*J212)+(K211*K212)+(L211*L212)+(M211*M212)+(N211*N212)</f>
        <v>0</v>
      </c>
      <c r="P212" s="60"/>
      <c r="Q212" s="42"/>
      <c r="R212" s="42"/>
      <c r="S212" s="42"/>
      <c r="T212" s="42"/>
      <c r="U212" s="42"/>
      <c r="V212" s="42"/>
      <c r="W212" s="69">
        <f t="shared" ref="W212" si="617">(Q211*Q212)+(R211*R212)+(S211*S212)+(T211*T212)+(U211*U212)+(V211*V212)</f>
        <v>0</v>
      </c>
      <c r="X212" s="69">
        <f t="shared" si="613"/>
        <v>0</v>
      </c>
      <c r="Y212" s="126"/>
      <c r="Z212" s="60"/>
      <c r="AA212" s="60"/>
      <c r="AB212" s="61"/>
      <c r="AC212" s="61"/>
      <c r="AD212" s="61"/>
      <c r="AE212" s="61"/>
      <c r="AF212" s="61"/>
      <c r="AG212" s="61"/>
      <c r="AH212" s="61"/>
      <c r="AI212" s="61"/>
      <c r="AJ212" s="62"/>
      <c r="AK212" s="62"/>
      <c r="AL212" s="62"/>
      <c r="AM212" s="62"/>
      <c r="AN212" s="62"/>
      <c r="AO212" s="62"/>
      <c r="AP212" s="62"/>
      <c r="AQ212" s="62"/>
      <c r="AR212" s="69" t="s">
        <v>1623</v>
      </c>
      <c r="AS212" s="60"/>
      <c r="AT212" s="60"/>
      <c r="AU212" s="60"/>
      <c r="AV212" s="60"/>
      <c r="AW212" s="60"/>
      <c r="AX212" s="60"/>
      <c r="AY212" s="60"/>
      <c r="AZ212" s="60"/>
      <c r="BA212" s="60"/>
      <c r="BB212" s="60"/>
      <c r="BC212" s="60"/>
      <c r="BD212" s="42"/>
      <c r="BE212" s="42"/>
      <c r="BF212" s="42"/>
      <c r="BG212" s="42"/>
      <c r="BH212" s="42"/>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42"/>
      <c r="CG212" s="42"/>
      <c r="CH212" s="42"/>
      <c r="CI212" s="42"/>
      <c r="CJ212" s="42"/>
      <c r="CK212" s="42"/>
      <c r="CL212" s="42"/>
      <c r="CM212" s="42"/>
      <c r="CN212" s="42"/>
      <c r="CO212" s="42"/>
      <c r="CP212" s="42"/>
      <c r="CQ212" s="42"/>
      <c r="CR212" s="42"/>
      <c r="CS212" s="42"/>
      <c r="CT212" s="42"/>
      <c r="CU212" s="42"/>
      <c r="CV212" s="42"/>
      <c r="CW212" s="42"/>
      <c r="CX212" s="42"/>
      <c r="CY212" s="42"/>
      <c r="CZ212" s="42"/>
      <c r="DA212" s="42"/>
      <c r="DB212" s="42"/>
      <c r="DC212" s="42"/>
      <c r="DD212" s="42"/>
      <c r="DE212" s="42"/>
      <c r="DF212" s="42"/>
      <c r="DG212" s="42"/>
      <c r="DH212" s="42"/>
      <c r="DI212" s="42"/>
      <c r="DJ212" s="42"/>
      <c r="DK212" s="42"/>
      <c r="DL212" s="42"/>
      <c r="DM212" s="42"/>
      <c r="DN212" s="42"/>
      <c r="DO212" s="42"/>
      <c r="DP212" s="42"/>
      <c r="DQ212" s="42"/>
      <c r="DR212" s="42"/>
      <c r="DS212" s="42"/>
      <c r="DT212" s="42"/>
      <c r="DU212" s="42"/>
      <c r="DV212" s="42"/>
      <c r="DW212" s="42"/>
      <c r="DX212" s="42"/>
      <c r="DY212" s="42"/>
      <c r="DZ212" s="42"/>
      <c r="EA212" s="42"/>
      <c r="EB212" s="42"/>
      <c r="EC212" s="42"/>
      <c r="ED212" s="42"/>
      <c r="EE212" s="42"/>
      <c r="EF212" s="42"/>
      <c r="EG212" s="42"/>
      <c r="EH212" s="42"/>
      <c r="EI212" s="42"/>
    </row>
    <row r="213" spans="1:139" s="43" customFormat="1" ht="12" customHeight="1" x14ac:dyDescent="0.25">
      <c r="A213" s="146"/>
      <c r="B213" s="149"/>
      <c r="C213" s="85" t="str">
        <f t="shared" ref="C213" si="618">IF(AND($B209="ACROB",$C$4="EQUIPA"),"ACROB_B",IF(AND($B209="ACROB",$C$4="combinado"),"ACROB_B",""))</f>
        <v/>
      </c>
      <c r="D213" s="101"/>
      <c r="E213" s="53" t="s">
        <v>68</v>
      </c>
      <c r="F213" s="84" t="str">
        <f t="shared" ref="F213" si="619">IF(C214="ACROB_C","ACRO-PAIR","")</f>
        <v/>
      </c>
      <c r="G213" s="78"/>
      <c r="H213" s="48"/>
      <c r="I213" s="48"/>
      <c r="J213" s="48"/>
      <c r="K213" s="48"/>
      <c r="L213" s="48"/>
      <c r="M213" s="48"/>
      <c r="N213" s="79"/>
      <c r="O213" s="48"/>
      <c r="P213" s="48"/>
      <c r="Q213" s="80"/>
      <c r="R213" s="80"/>
      <c r="S213" s="80"/>
      <c r="T213" s="80"/>
      <c r="U213" s="80"/>
      <c r="V213" s="77"/>
      <c r="W213" s="48"/>
      <c r="X213" s="48"/>
      <c r="Y213" s="126"/>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2"/>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42"/>
      <c r="DI213" s="42"/>
      <c r="DJ213" s="42"/>
      <c r="DK213" s="42"/>
      <c r="DL213" s="42"/>
      <c r="DM213" s="42"/>
      <c r="DN213" s="42"/>
      <c r="DO213" s="42"/>
      <c r="DP213" s="42"/>
      <c r="DQ213" s="42"/>
      <c r="DR213" s="42"/>
      <c r="DS213" s="42"/>
      <c r="DT213" s="42"/>
      <c r="DU213" s="42"/>
      <c r="DV213" s="42"/>
      <c r="DW213" s="42"/>
      <c r="DX213" s="42"/>
      <c r="DY213" s="42"/>
      <c r="DZ213" s="42"/>
      <c r="EA213" s="42"/>
      <c r="EB213" s="42"/>
      <c r="EC213" s="42"/>
      <c r="ED213" s="42"/>
      <c r="EE213" s="42"/>
      <c r="EF213" s="42"/>
      <c r="EG213" s="42"/>
      <c r="EH213" s="42"/>
      <c r="EI213" s="42"/>
    </row>
    <row r="214" spans="1:139" s="43" customFormat="1" ht="12" customHeight="1" thickBot="1" x14ac:dyDescent="0.3">
      <c r="A214" s="147"/>
      <c r="B214" s="150"/>
      <c r="C214" s="86" t="str">
        <f t="shared" ref="C214" si="620">IF(AND(B209="ACROB",$C$5="DUETO"),"ACROB_C","")</f>
        <v/>
      </c>
      <c r="D214" s="102"/>
      <c r="E214" s="54" t="s">
        <v>1175</v>
      </c>
      <c r="F214" s="81"/>
      <c r="G214" s="82"/>
      <c r="H214" s="49"/>
      <c r="I214" s="49"/>
      <c r="J214" s="49"/>
      <c r="K214" s="49"/>
      <c r="L214" s="49"/>
      <c r="M214" s="49"/>
      <c r="N214" s="83"/>
      <c r="O214" s="48"/>
      <c r="P214" s="48"/>
      <c r="Q214" s="49"/>
      <c r="R214" s="49"/>
      <c r="S214" s="49"/>
      <c r="T214" s="49"/>
      <c r="U214" s="49"/>
      <c r="V214" s="83"/>
      <c r="W214" s="49"/>
      <c r="X214" s="49"/>
      <c r="Y214" s="127"/>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42"/>
      <c r="BE214" s="42"/>
      <c r="BF214" s="42"/>
      <c r="BG214" s="42"/>
      <c r="BH214" s="42"/>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42"/>
      <c r="CG214" s="42"/>
      <c r="CH214" s="42"/>
      <c r="CI214" s="42"/>
      <c r="CJ214" s="42"/>
      <c r="CK214" s="42"/>
      <c r="CL214" s="42"/>
      <c r="CM214" s="42"/>
      <c r="CN214" s="42"/>
      <c r="CO214" s="42"/>
      <c r="CP214" s="42"/>
      <c r="CQ214" s="42"/>
      <c r="CR214" s="42"/>
      <c r="CS214" s="42"/>
      <c r="CT214" s="42"/>
      <c r="CU214" s="42"/>
      <c r="CV214" s="42"/>
      <c r="CW214" s="42"/>
      <c r="CX214" s="42"/>
      <c r="CY214" s="42"/>
      <c r="CZ214" s="42"/>
      <c r="DA214" s="42"/>
      <c r="DB214" s="42"/>
      <c r="DC214" s="42"/>
      <c r="DD214" s="42"/>
      <c r="DE214" s="42"/>
      <c r="DF214" s="42"/>
      <c r="DG214" s="42"/>
      <c r="DH214" s="42"/>
      <c r="DI214" s="42"/>
      <c r="DJ214" s="42"/>
      <c r="DK214" s="42"/>
      <c r="DL214" s="42"/>
      <c r="DM214" s="42"/>
      <c r="DN214" s="42"/>
      <c r="DO214" s="42"/>
      <c r="DP214" s="42"/>
      <c r="DQ214" s="42"/>
      <c r="DR214" s="42"/>
      <c r="DS214" s="42"/>
      <c r="DT214" s="42"/>
      <c r="DU214" s="42"/>
      <c r="DV214" s="42"/>
      <c r="DW214" s="42"/>
      <c r="DX214" s="42"/>
      <c r="DY214" s="42"/>
      <c r="DZ214" s="42"/>
      <c r="EA214" s="42"/>
      <c r="EB214" s="42"/>
      <c r="EC214" s="42"/>
      <c r="ED214" s="42"/>
      <c r="EE214" s="42"/>
      <c r="EF214" s="42"/>
      <c r="EG214" s="42"/>
      <c r="EH214" s="42"/>
      <c r="EI214" s="42"/>
    </row>
    <row r="215" spans="1:139" s="34" customFormat="1" ht="31.5" customHeight="1" thickBot="1" x14ac:dyDescent="0.3">
      <c r="A215" s="153" t="s">
        <v>1634</v>
      </c>
      <c r="B215" s="154"/>
      <c r="C215" s="154"/>
      <c r="D215" s="154"/>
      <c r="E215" s="154"/>
      <c r="F215" s="154"/>
      <c r="G215" s="154"/>
      <c r="H215" s="154"/>
      <c r="I215" s="154"/>
      <c r="J215" s="154"/>
      <c r="K215" s="154"/>
      <c r="L215" s="154"/>
      <c r="M215" s="154"/>
      <c r="N215" s="154"/>
      <c r="O215" s="154"/>
      <c r="P215" s="154"/>
      <c r="Q215" s="154"/>
      <c r="R215" s="154"/>
      <c r="S215" s="154"/>
      <c r="T215" s="154"/>
      <c r="U215" s="154"/>
      <c r="V215" s="155"/>
      <c r="Y215" s="90">
        <f>SUM(Y23:Y214)</f>
        <v>0</v>
      </c>
      <c r="Z215" s="59"/>
      <c r="AA215" s="59"/>
      <c r="AB215" s="59"/>
      <c r="AC215" s="59"/>
      <c r="AD215" s="59"/>
      <c r="AE215" s="59"/>
      <c r="AF215" s="59"/>
      <c r="AG215" s="59"/>
      <c r="AH215" s="59"/>
      <c r="AI215" s="59"/>
      <c r="AJ215" s="59"/>
      <c r="AK215" s="59"/>
      <c r="AL215" s="59"/>
      <c r="AM215" s="59"/>
      <c r="AN215" s="59"/>
      <c r="AO215" s="59"/>
      <c r="AP215" s="59"/>
      <c r="AQ215" s="59"/>
      <c r="AR215" s="72"/>
      <c r="AS215" s="59"/>
      <c r="AT215" s="59"/>
      <c r="AU215" s="59"/>
      <c r="AV215" s="59"/>
      <c r="AW215" s="59"/>
      <c r="AX215" s="59"/>
      <c r="AY215" s="59"/>
      <c r="AZ215" s="59"/>
      <c r="BA215" s="59"/>
      <c r="BB215" s="59"/>
      <c r="BC215" s="59"/>
    </row>
    <row r="216" spans="1:139" s="34" customFormat="1" ht="12" customHeight="1" x14ac:dyDescent="0.25">
      <c r="G216" s="35"/>
      <c r="H216" s="35"/>
      <c r="I216" s="35"/>
      <c r="J216" s="35"/>
      <c r="K216" s="35"/>
      <c r="L216" s="35"/>
      <c r="M216" s="35"/>
      <c r="N216" s="35"/>
      <c r="O216" s="35"/>
      <c r="P216" s="35"/>
      <c r="Z216" s="59"/>
      <c r="AA216" s="59"/>
      <c r="AB216" s="59"/>
      <c r="AC216" s="59"/>
      <c r="AD216" s="59"/>
      <c r="AE216" s="59"/>
      <c r="AF216" s="59"/>
      <c r="AG216" s="59"/>
      <c r="AH216" s="59"/>
      <c r="AI216" s="59"/>
      <c r="AJ216" s="59"/>
      <c r="AK216" s="59"/>
      <c r="AL216" s="59"/>
      <c r="AM216" s="59"/>
      <c r="AN216" s="59"/>
      <c r="AO216" s="59"/>
      <c r="AP216" s="59"/>
      <c r="AQ216" s="59"/>
      <c r="AR216" s="72"/>
      <c r="AS216" s="59"/>
      <c r="AT216" s="59"/>
      <c r="AU216" s="59"/>
      <c r="AV216" s="59"/>
      <c r="AW216" s="59"/>
      <c r="AX216" s="59"/>
      <c r="AY216" s="59"/>
      <c r="AZ216" s="59"/>
      <c r="BA216" s="59"/>
      <c r="BB216" s="59"/>
      <c r="BC216" s="59"/>
    </row>
    <row r="217" spans="1:139" s="34" customFormat="1" ht="12" customHeight="1" x14ac:dyDescent="0.25">
      <c r="G217" s="35"/>
      <c r="H217" s="35"/>
      <c r="I217" s="35"/>
      <c r="J217" s="35"/>
      <c r="K217" s="35"/>
      <c r="L217" s="35"/>
      <c r="M217" s="35"/>
      <c r="N217" s="35"/>
      <c r="O217" s="35"/>
      <c r="P217" s="35"/>
      <c r="Z217" s="59"/>
      <c r="AA217" s="59"/>
      <c r="AB217" s="59"/>
      <c r="AC217" s="59"/>
      <c r="AD217" s="59"/>
      <c r="AE217" s="59"/>
      <c r="AF217" s="59"/>
      <c r="AG217" s="59"/>
      <c r="AH217" s="59"/>
      <c r="AI217" s="59"/>
      <c r="AJ217" s="59"/>
      <c r="AK217" s="59"/>
      <c r="AL217" s="59"/>
      <c r="AM217" s="59"/>
      <c r="AN217" s="59"/>
      <c r="AO217" s="59"/>
      <c r="AP217" s="59"/>
      <c r="AQ217" s="59"/>
      <c r="AR217" s="72"/>
      <c r="AS217" s="59"/>
      <c r="AT217" s="59"/>
      <c r="AU217" s="59"/>
      <c r="AV217" s="59"/>
      <c r="AW217" s="59"/>
      <c r="AX217" s="59"/>
      <c r="AY217" s="59"/>
      <c r="AZ217" s="59"/>
      <c r="BA217" s="59"/>
      <c r="BB217" s="59"/>
      <c r="BC217" s="59"/>
    </row>
    <row r="218" spans="1:139" s="34" customFormat="1" ht="12" customHeight="1" x14ac:dyDescent="0.25">
      <c r="G218" s="35"/>
      <c r="H218" s="35"/>
      <c r="I218" s="35"/>
      <c r="J218" s="35"/>
      <c r="K218" s="35"/>
      <c r="L218" s="35"/>
      <c r="M218" s="35"/>
      <c r="N218" s="35"/>
      <c r="O218" s="35"/>
      <c r="P218" s="35"/>
      <c r="Z218" s="59"/>
      <c r="AA218" s="59"/>
      <c r="AB218" s="59"/>
      <c r="AC218" s="59"/>
      <c r="AD218" s="59"/>
      <c r="AE218" s="59"/>
      <c r="AF218" s="59"/>
      <c r="AG218" s="59"/>
      <c r="AH218" s="59"/>
      <c r="AI218" s="59"/>
      <c r="AJ218" s="59"/>
      <c r="AK218" s="59"/>
      <c r="AL218" s="59"/>
      <c r="AM218" s="59"/>
      <c r="AN218" s="59"/>
      <c r="AO218" s="59"/>
      <c r="AP218" s="59"/>
      <c r="AQ218" s="59"/>
      <c r="AR218" s="72"/>
      <c r="AS218" s="59"/>
      <c r="AT218" s="59"/>
      <c r="AU218" s="59"/>
      <c r="AV218" s="59"/>
      <c r="AW218" s="59"/>
      <c r="AX218" s="59"/>
      <c r="AY218" s="59"/>
      <c r="AZ218" s="59"/>
      <c r="BA218" s="59"/>
      <c r="BB218" s="59"/>
      <c r="BC218" s="59"/>
    </row>
    <row r="219" spans="1:139" s="34" customFormat="1" ht="12" customHeight="1" x14ac:dyDescent="0.25">
      <c r="G219" s="35"/>
      <c r="H219" s="35"/>
      <c r="I219" s="35"/>
      <c r="J219" s="35"/>
      <c r="K219" s="35"/>
      <c r="L219" s="35"/>
      <c r="M219" s="35"/>
      <c r="N219" s="35"/>
      <c r="O219" s="35"/>
      <c r="P219" s="35"/>
      <c r="Z219" s="59"/>
      <c r="AA219" s="59"/>
      <c r="AB219" s="59"/>
      <c r="AC219" s="59"/>
      <c r="AD219" s="59"/>
      <c r="AE219" s="59"/>
      <c r="AF219" s="59"/>
      <c r="AG219" s="59"/>
      <c r="AH219" s="59"/>
      <c r="AI219" s="59"/>
      <c r="AJ219" s="59"/>
      <c r="AK219" s="59"/>
      <c r="AL219" s="59"/>
      <c r="AM219" s="59"/>
      <c r="AN219" s="59"/>
      <c r="AO219" s="59"/>
      <c r="AP219" s="59"/>
      <c r="AQ219" s="59"/>
      <c r="AR219" s="72"/>
      <c r="AS219" s="59"/>
      <c r="AT219" s="59"/>
      <c r="AU219" s="59"/>
      <c r="AV219" s="59"/>
      <c r="AW219" s="59"/>
      <c r="AX219" s="59"/>
      <c r="AY219" s="59"/>
      <c r="AZ219" s="59"/>
      <c r="BA219" s="59"/>
      <c r="BB219" s="59"/>
      <c r="BC219" s="59"/>
    </row>
    <row r="220" spans="1:139" s="34" customFormat="1" ht="12" customHeight="1" x14ac:dyDescent="0.25">
      <c r="G220" s="35"/>
      <c r="H220" s="35"/>
      <c r="I220" s="35"/>
      <c r="J220" s="35"/>
      <c r="K220" s="35"/>
      <c r="L220" s="35"/>
      <c r="M220" s="35"/>
      <c r="N220" s="35"/>
      <c r="O220" s="35"/>
      <c r="P220" s="35"/>
      <c r="Z220" s="59"/>
      <c r="AA220" s="59"/>
      <c r="AB220" s="59"/>
      <c r="AC220" s="59"/>
      <c r="AD220" s="59"/>
      <c r="AE220" s="59"/>
      <c r="AF220" s="59"/>
      <c r="AG220" s="59"/>
      <c r="AH220" s="59"/>
      <c r="AI220" s="59"/>
      <c r="AJ220" s="59"/>
      <c r="AK220" s="59"/>
      <c r="AL220" s="59"/>
      <c r="AM220" s="59"/>
      <c r="AN220" s="59"/>
      <c r="AO220" s="59"/>
      <c r="AP220" s="59"/>
      <c r="AQ220" s="59"/>
      <c r="AR220" s="72"/>
      <c r="AS220" s="59"/>
      <c r="AT220" s="59"/>
      <c r="AU220" s="59"/>
      <c r="AV220" s="59"/>
      <c r="AW220" s="59"/>
      <c r="AX220" s="59"/>
      <c r="AY220" s="59"/>
      <c r="AZ220" s="59"/>
      <c r="BA220" s="59"/>
      <c r="BB220" s="59"/>
      <c r="BC220" s="59"/>
    </row>
    <row r="221" spans="1:139" s="34" customFormat="1" ht="12" customHeight="1" x14ac:dyDescent="0.25">
      <c r="G221" s="35"/>
      <c r="H221" s="35"/>
      <c r="I221" s="35"/>
      <c r="J221" s="35"/>
      <c r="K221" s="35"/>
      <c r="L221" s="35"/>
      <c r="M221" s="35"/>
      <c r="N221" s="35"/>
      <c r="O221" s="35"/>
      <c r="P221" s="35"/>
      <c r="Z221" s="59"/>
      <c r="AA221" s="59"/>
      <c r="AB221" s="59"/>
      <c r="AC221" s="59"/>
      <c r="AD221" s="59"/>
      <c r="AE221" s="59"/>
      <c r="AF221" s="59"/>
      <c r="AG221" s="59"/>
      <c r="AH221" s="59"/>
      <c r="AI221" s="59"/>
      <c r="AJ221" s="59"/>
      <c r="AK221" s="59"/>
      <c r="AL221" s="59"/>
      <c r="AM221" s="59"/>
      <c r="AN221" s="59"/>
      <c r="AO221" s="59"/>
      <c r="AP221" s="59"/>
      <c r="AQ221" s="59"/>
      <c r="AR221" s="72"/>
      <c r="AS221" s="59"/>
      <c r="AT221" s="59"/>
      <c r="AU221" s="59"/>
      <c r="AV221" s="59"/>
      <c r="AW221" s="59"/>
      <c r="AX221" s="59"/>
      <c r="AY221" s="59"/>
      <c r="AZ221" s="59"/>
      <c r="BA221" s="59"/>
      <c r="BB221" s="59"/>
      <c r="BC221" s="59"/>
    </row>
    <row r="222" spans="1:139" s="34" customFormat="1" ht="12" customHeight="1" x14ac:dyDescent="0.25">
      <c r="G222" s="35"/>
      <c r="H222" s="35"/>
      <c r="I222" s="35"/>
      <c r="J222" s="35"/>
      <c r="K222" s="35"/>
      <c r="L222" s="35"/>
      <c r="M222" s="35"/>
      <c r="N222" s="35"/>
      <c r="O222" s="35"/>
      <c r="P222" s="35"/>
      <c r="Z222" s="59"/>
      <c r="AA222" s="59"/>
      <c r="AB222" s="59"/>
      <c r="AC222" s="59"/>
      <c r="AD222" s="59"/>
      <c r="AE222" s="59"/>
      <c r="AF222" s="59"/>
      <c r="AG222" s="59"/>
      <c r="AH222" s="59"/>
      <c r="AI222" s="59"/>
      <c r="AJ222" s="59"/>
      <c r="AK222" s="59"/>
      <c r="AL222" s="59"/>
      <c r="AM222" s="59"/>
      <c r="AN222" s="59"/>
      <c r="AO222" s="59"/>
      <c r="AP222" s="59"/>
      <c r="AQ222" s="59"/>
      <c r="AR222" s="72"/>
      <c r="AS222" s="59"/>
      <c r="AT222" s="59"/>
      <c r="AU222" s="59"/>
      <c r="AV222" s="59"/>
      <c r="AW222" s="59"/>
      <c r="AX222" s="59"/>
      <c r="AY222" s="59"/>
      <c r="AZ222" s="59"/>
      <c r="BA222" s="59"/>
      <c r="BB222" s="59"/>
      <c r="BC222" s="59"/>
    </row>
    <row r="223" spans="1:139" s="34" customFormat="1" ht="12" customHeight="1" x14ac:dyDescent="0.25">
      <c r="G223" s="35"/>
      <c r="H223" s="35"/>
      <c r="I223" s="35"/>
      <c r="J223" s="35"/>
      <c r="K223" s="35"/>
      <c r="L223" s="35"/>
      <c r="M223" s="35"/>
      <c r="N223" s="35"/>
      <c r="O223" s="35"/>
      <c r="P223" s="35"/>
      <c r="Z223" s="59"/>
      <c r="AA223" s="59"/>
      <c r="AB223" s="59"/>
      <c r="AC223" s="59"/>
      <c r="AD223" s="59"/>
      <c r="AE223" s="59"/>
      <c r="AF223" s="59"/>
      <c r="AG223" s="59"/>
      <c r="AH223" s="59"/>
      <c r="AI223" s="59"/>
      <c r="AJ223" s="59"/>
      <c r="AK223" s="59"/>
      <c r="AL223" s="59"/>
      <c r="AM223" s="59"/>
      <c r="AN223" s="59"/>
      <c r="AO223" s="59"/>
      <c r="AP223" s="59"/>
      <c r="AQ223" s="59"/>
      <c r="AR223" s="72"/>
      <c r="AS223" s="59"/>
      <c r="AT223" s="59"/>
      <c r="AU223" s="59"/>
      <c r="AV223" s="59"/>
      <c r="AW223" s="59"/>
      <c r="AX223" s="59"/>
      <c r="AY223" s="59"/>
      <c r="AZ223" s="59"/>
      <c r="BA223" s="59"/>
      <c r="BB223" s="59"/>
      <c r="BC223" s="59"/>
    </row>
    <row r="224" spans="1:139" s="34" customFormat="1" ht="12" customHeight="1" x14ac:dyDescent="0.25">
      <c r="G224" s="35"/>
      <c r="H224" s="35"/>
      <c r="I224" s="35"/>
      <c r="J224" s="35"/>
      <c r="K224" s="35"/>
      <c r="L224" s="35"/>
      <c r="M224" s="35"/>
      <c r="N224" s="35"/>
      <c r="O224" s="35"/>
      <c r="P224" s="35"/>
      <c r="Z224" s="59"/>
      <c r="AA224" s="59"/>
      <c r="AB224" s="59"/>
      <c r="AC224" s="59"/>
      <c r="AD224" s="59"/>
      <c r="AE224" s="59"/>
      <c r="AF224" s="59"/>
      <c r="AG224" s="59"/>
      <c r="AH224" s="59"/>
      <c r="AI224" s="59"/>
      <c r="AJ224" s="59"/>
      <c r="AK224" s="59"/>
      <c r="AL224" s="59"/>
      <c r="AM224" s="59"/>
      <c r="AN224" s="59"/>
      <c r="AO224" s="59"/>
      <c r="AP224" s="59"/>
      <c r="AQ224" s="59"/>
      <c r="AR224" s="72"/>
      <c r="AS224" s="59"/>
      <c r="AT224" s="59"/>
      <c r="AU224" s="59"/>
      <c r="AV224" s="59"/>
      <c r="AW224" s="59"/>
      <c r="AX224" s="59"/>
      <c r="AY224" s="59"/>
      <c r="AZ224" s="59"/>
      <c r="BA224" s="59"/>
      <c r="BB224" s="59"/>
      <c r="BC224" s="59"/>
    </row>
    <row r="225" spans="7:55" s="34" customFormat="1" ht="12" customHeight="1" x14ac:dyDescent="0.25">
      <c r="G225" s="35"/>
      <c r="H225" s="35"/>
      <c r="I225" s="35"/>
      <c r="J225" s="35"/>
      <c r="K225" s="35"/>
      <c r="L225" s="35"/>
      <c r="M225" s="35"/>
      <c r="N225" s="35"/>
      <c r="O225" s="35"/>
      <c r="P225" s="35"/>
      <c r="Z225" s="59"/>
      <c r="AA225" s="59"/>
      <c r="AB225" s="59"/>
      <c r="AC225" s="59"/>
      <c r="AD225" s="59"/>
      <c r="AE225" s="59"/>
      <c r="AF225" s="59"/>
      <c r="AG225" s="59"/>
      <c r="AH225" s="59"/>
      <c r="AI225" s="59"/>
      <c r="AJ225" s="59"/>
      <c r="AK225" s="59"/>
      <c r="AL225" s="59"/>
      <c r="AM225" s="59"/>
      <c r="AN225" s="59"/>
      <c r="AO225" s="59"/>
      <c r="AP225" s="59"/>
      <c r="AQ225" s="59"/>
      <c r="AR225" s="72"/>
      <c r="AS225" s="59"/>
      <c r="AT225" s="59"/>
      <c r="AU225" s="59"/>
      <c r="AV225" s="59"/>
      <c r="AW225" s="59"/>
      <c r="AX225" s="59"/>
      <c r="AY225" s="59"/>
      <c r="AZ225" s="59"/>
      <c r="BA225" s="59"/>
      <c r="BB225" s="59"/>
      <c r="BC225" s="59"/>
    </row>
    <row r="226" spans="7:55" s="34" customFormat="1" ht="12" customHeight="1" x14ac:dyDescent="0.25">
      <c r="G226" s="35"/>
      <c r="H226" s="35"/>
      <c r="I226" s="35"/>
      <c r="J226" s="35"/>
      <c r="K226" s="35"/>
      <c r="L226" s="35"/>
      <c r="M226" s="35"/>
      <c r="N226" s="35"/>
      <c r="O226" s="35"/>
      <c r="P226" s="35"/>
      <c r="Z226" s="59"/>
      <c r="AA226" s="59"/>
      <c r="AB226" s="59"/>
      <c r="AC226" s="59"/>
      <c r="AD226" s="59"/>
      <c r="AE226" s="59"/>
      <c r="AF226" s="59"/>
      <c r="AG226" s="59"/>
      <c r="AH226" s="59"/>
      <c r="AI226" s="59"/>
      <c r="AJ226" s="59"/>
      <c r="AK226" s="59"/>
      <c r="AL226" s="59"/>
      <c r="AM226" s="59"/>
      <c r="AN226" s="59"/>
      <c r="AO226" s="59"/>
      <c r="AP226" s="59"/>
      <c r="AQ226" s="59"/>
      <c r="AR226" s="72"/>
      <c r="AS226" s="59"/>
      <c r="AT226" s="59"/>
      <c r="AU226" s="59"/>
      <c r="AV226" s="59"/>
      <c r="AW226" s="59"/>
      <c r="AX226" s="59"/>
      <c r="AY226" s="59"/>
      <c r="AZ226" s="59"/>
      <c r="BA226" s="59"/>
      <c r="BB226" s="59"/>
      <c r="BC226" s="59"/>
    </row>
    <row r="227" spans="7:55" s="34" customFormat="1" ht="12" customHeight="1" x14ac:dyDescent="0.25">
      <c r="G227" s="35"/>
      <c r="H227" s="35"/>
      <c r="I227" s="35"/>
      <c r="J227" s="35"/>
      <c r="K227" s="35"/>
      <c r="L227" s="35"/>
      <c r="M227" s="35"/>
      <c r="N227" s="35"/>
      <c r="O227" s="35"/>
      <c r="P227" s="35"/>
      <c r="Z227" s="59"/>
      <c r="AA227" s="59"/>
      <c r="AB227" s="59"/>
      <c r="AC227" s="59"/>
      <c r="AD227" s="59"/>
      <c r="AE227" s="59"/>
      <c r="AF227" s="59"/>
      <c r="AG227" s="59"/>
      <c r="AH227" s="59"/>
      <c r="AI227" s="59"/>
      <c r="AJ227" s="59"/>
      <c r="AK227" s="59"/>
      <c r="AL227" s="59"/>
      <c r="AM227" s="59"/>
      <c r="AN227" s="59"/>
      <c r="AO227" s="59"/>
      <c r="AP227" s="59"/>
      <c r="AQ227" s="59"/>
      <c r="AR227" s="72"/>
      <c r="AS227" s="59"/>
      <c r="AT227" s="59"/>
      <c r="AU227" s="59"/>
      <c r="AV227" s="59"/>
      <c r="AW227" s="59"/>
      <c r="AX227" s="59"/>
      <c r="AY227" s="59"/>
      <c r="AZ227" s="59"/>
      <c r="BA227" s="59"/>
      <c r="BB227" s="59"/>
      <c r="BC227" s="59"/>
    </row>
    <row r="228" spans="7:55" s="34" customFormat="1" ht="12" customHeight="1" x14ac:dyDescent="0.25">
      <c r="G228" s="35"/>
      <c r="H228" s="35"/>
      <c r="I228" s="35"/>
      <c r="J228" s="35"/>
      <c r="K228" s="35"/>
      <c r="L228" s="35"/>
      <c r="M228" s="35"/>
      <c r="N228" s="35"/>
      <c r="O228" s="35"/>
      <c r="P228" s="35"/>
      <c r="Z228" s="59"/>
      <c r="AA228" s="59"/>
      <c r="AB228" s="59"/>
      <c r="AC228" s="59"/>
      <c r="AD228" s="59"/>
      <c r="AE228" s="59"/>
      <c r="AF228" s="59"/>
      <c r="AG228" s="59"/>
      <c r="AH228" s="59"/>
      <c r="AI228" s="59"/>
      <c r="AJ228" s="59"/>
      <c r="AK228" s="59"/>
      <c r="AL228" s="59"/>
      <c r="AM228" s="59"/>
      <c r="AN228" s="59"/>
      <c r="AO228" s="59"/>
      <c r="AP228" s="59"/>
      <c r="AQ228" s="59"/>
      <c r="AR228" s="72"/>
      <c r="AS228" s="59"/>
      <c r="AT228" s="59"/>
      <c r="AU228" s="59"/>
      <c r="AV228" s="59"/>
      <c r="AW228" s="59"/>
      <c r="AX228" s="59"/>
      <c r="AY228" s="59"/>
      <c r="AZ228" s="59"/>
      <c r="BA228" s="59"/>
      <c r="BB228" s="59"/>
      <c r="BC228" s="59"/>
    </row>
    <row r="229" spans="7:55" s="34" customFormat="1" ht="12" customHeight="1" x14ac:dyDescent="0.25">
      <c r="G229" s="35"/>
      <c r="H229" s="35"/>
      <c r="I229" s="35"/>
      <c r="J229" s="35"/>
      <c r="K229" s="35"/>
      <c r="L229" s="35"/>
      <c r="M229" s="35"/>
      <c r="N229" s="35"/>
      <c r="O229" s="35"/>
      <c r="P229" s="35"/>
      <c r="Z229" s="59"/>
      <c r="AA229" s="59"/>
      <c r="AB229" s="59"/>
      <c r="AC229" s="59"/>
      <c r="AD229" s="59"/>
      <c r="AE229" s="59"/>
      <c r="AF229" s="59"/>
      <c r="AG229" s="59"/>
      <c r="AH229" s="59"/>
      <c r="AI229" s="59"/>
      <c r="AJ229" s="59"/>
      <c r="AK229" s="59"/>
      <c r="AL229" s="59"/>
      <c r="AM229" s="59"/>
      <c r="AN229" s="59"/>
      <c r="AO229" s="59"/>
      <c r="AP229" s="59"/>
      <c r="AQ229" s="59"/>
      <c r="AR229" s="72"/>
      <c r="AS229" s="59"/>
      <c r="AT229" s="59"/>
      <c r="AU229" s="59"/>
      <c r="AV229" s="59"/>
      <c r="AW229" s="59"/>
      <c r="AX229" s="59"/>
      <c r="AY229" s="59"/>
      <c r="AZ229" s="59"/>
      <c r="BA229" s="59"/>
      <c r="BB229" s="59"/>
      <c r="BC229" s="59"/>
    </row>
    <row r="230" spans="7:55" s="34" customFormat="1" ht="12" customHeight="1" x14ac:dyDescent="0.25">
      <c r="G230" s="35"/>
      <c r="H230" s="35"/>
      <c r="I230" s="35"/>
      <c r="J230" s="35"/>
      <c r="K230" s="35"/>
      <c r="L230" s="35"/>
      <c r="M230" s="35"/>
      <c r="N230" s="35"/>
      <c r="O230" s="35"/>
      <c r="P230" s="35"/>
      <c r="Z230" s="59"/>
      <c r="AA230" s="59"/>
      <c r="AB230" s="59"/>
      <c r="AC230" s="59"/>
      <c r="AD230" s="59"/>
      <c r="AE230" s="59"/>
      <c r="AF230" s="59"/>
      <c r="AG230" s="59"/>
      <c r="AH230" s="59"/>
      <c r="AI230" s="59"/>
      <c r="AJ230" s="59"/>
      <c r="AK230" s="59"/>
      <c r="AL230" s="59"/>
      <c r="AM230" s="59"/>
      <c r="AN230" s="59"/>
      <c r="AO230" s="59"/>
      <c r="AP230" s="59"/>
      <c r="AQ230" s="59"/>
      <c r="AR230" s="72"/>
      <c r="AS230" s="59"/>
      <c r="AT230" s="59"/>
      <c r="AU230" s="59"/>
      <c r="AV230" s="59"/>
      <c r="AW230" s="59"/>
      <c r="AX230" s="59"/>
      <c r="AY230" s="59"/>
      <c r="AZ230" s="59"/>
      <c r="BA230" s="59"/>
      <c r="BB230" s="59"/>
      <c r="BC230" s="59"/>
    </row>
    <row r="231" spans="7:55" s="34" customFormat="1" ht="12" customHeight="1" x14ac:dyDescent="0.25">
      <c r="G231" s="35"/>
      <c r="H231" s="35"/>
      <c r="I231" s="35"/>
      <c r="J231" s="35"/>
      <c r="K231" s="35"/>
      <c r="L231" s="35"/>
      <c r="M231" s="35"/>
      <c r="N231" s="35"/>
      <c r="O231" s="35"/>
      <c r="P231" s="35"/>
      <c r="Z231" s="59"/>
      <c r="AA231" s="59"/>
      <c r="AB231" s="59"/>
      <c r="AC231" s="59"/>
      <c r="AD231" s="59"/>
      <c r="AE231" s="59"/>
      <c r="AF231" s="59"/>
      <c r="AG231" s="59"/>
      <c r="AH231" s="59"/>
      <c r="AI231" s="59"/>
      <c r="AJ231" s="59"/>
      <c r="AK231" s="59"/>
      <c r="AL231" s="59"/>
      <c r="AM231" s="59"/>
      <c r="AN231" s="59"/>
      <c r="AO231" s="59"/>
      <c r="AP231" s="59"/>
      <c r="AQ231" s="59"/>
      <c r="AR231" s="72"/>
      <c r="AS231" s="59"/>
      <c r="AT231" s="59"/>
      <c r="AU231" s="59"/>
      <c r="AV231" s="59"/>
      <c r="AW231" s="59"/>
      <c r="AX231" s="59"/>
      <c r="AY231" s="59"/>
      <c r="AZ231" s="59"/>
      <c r="BA231" s="59"/>
      <c r="BB231" s="59"/>
      <c r="BC231" s="59"/>
    </row>
    <row r="232" spans="7:55" s="34" customFormat="1" ht="12" customHeight="1" x14ac:dyDescent="0.25">
      <c r="G232" s="35"/>
      <c r="H232" s="35"/>
      <c r="I232" s="35"/>
      <c r="J232" s="35"/>
      <c r="K232" s="35"/>
      <c r="L232" s="35"/>
      <c r="M232" s="35"/>
      <c r="N232" s="35"/>
      <c r="O232" s="35"/>
      <c r="P232" s="35"/>
      <c r="Z232" s="59"/>
      <c r="AA232" s="59"/>
      <c r="AB232" s="59"/>
      <c r="AC232" s="59"/>
      <c r="AD232" s="59"/>
      <c r="AE232" s="59"/>
      <c r="AF232" s="59"/>
      <c r="AG232" s="59"/>
      <c r="AH232" s="59"/>
      <c r="AI232" s="59"/>
      <c r="AJ232" s="59"/>
      <c r="AK232" s="59"/>
      <c r="AL232" s="59"/>
      <c r="AM232" s="59"/>
      <c r="AN232" s="59"/>
      <c r="AO232" s="59"/>
      <c r="AP232" s="59"/>
      <c r="AQ232" s="59"/>
      <c r="AR232" s="72"/>
      <c r="AS232" s="59"/>
      <c r="AT232" s="59"/>
      <c r="AU232" s="59"/>
      <c r="AV232" s="59"/>
      <c r="AW232" s="59"/>
      <c r="AX232" s="59"/>
      <c r="AY232" s="59"/>
      <c r="AZ232" s="59"/>
      <c r="BA232" s="59"/>
      <c r="BB232" s="59"/>
      <c r="BC232" s="59"/>
    </row>
    <row r="233" spans="7:55" s="34" customFormat="1" ht="12" customHeight="1" x14ac:dyDescent="0.25">
      <c r="G233" s="35"/>
      <c r="H233" s="35"/>
      <c r="I233" s="35"/>
      <c r="J233" s="35"/>
      <c r="K233" s="35"/>
      <c r="L233" s="35"/>
      <c r="M233" s="35"/>
      <c r="N233" s="35"/>
      <c r="O233" s="35"/>
      <c r="P233" s="35"/>
      <c r="Z233" s="59"/>
      <c r="AA233" s="59"/>
      <c r="AB233" s="59"/>
      <c r="AC233" s="59"/>
      <c r="AD233" s="59"/>
      <c r="AE233" s="59"/>
      <c r="AF233" s="59"/>
      <c r="AG233" s="59"/>
      <c r="AH233" s="59"/>
      <c r="AI233" s="59"/>
      <c r="AJ233" s="59"/>
      <c r="AK233" s="59"/>
      <c r="AL233" s="59"/>
      <c r="AM233" s="59"/>
      <c r="AN233" s="59"/>
      <c r="AO233" s="59"/>
      <c r="AP233" s="59"/>
      <c r="AQ233" s="59"/>
      <c r="AR233" s="72"/>
      <c r="AS233" s="59"/>
      <c r="AT233" s="59"/>
      <c r="AU233" s="59"/>
      <c r="AV233" s="59"/>
      <c r="AW233" s="59"/>
      <c r="AX233" s="59"/>
      <c r="AY233" s="59"/>
      <c r="AZ233" s="59"/>
      <c r="BA233" s="59"/>
      <c r="BB233" s="59"/>
      <c r="BC233" s="59"/>
    </row>
    <row r="234" spans="7:55" s="34" customFormat="1" ht="12" customHeight="1" x14ac:dyDescent="0.25">
      <c r="G234" s="35"/>
      <c r="H234" s="35"/>
      <c r="I234" s="35"/>
      <c r="J234" s="35"/>
      <c r="K234" s="35"/>
      <c r="L234" s="35"/>
      <c r="M234" s="35"/>
      <c r="N234" s="35"/>
      <c r="O234" s="35"/>
      <c r="P234" s="35"/>
      <c r="Z234" s="59"/>
      <c r="AA234" s="59"/>
      <c r="AB234" s="59"/>
      <c r="AC234" s="59"/>
      <c r="AD234" s="59"/>
      <c r="AE234" s="59"/>
      <c r="AF234" s="59"/>
      <c r="AG234" s="59"/>
      <c r="AH234" s="59"/>
      <c r="AI234" s="59"/>
      <c r="AJ234" s="59"/>
      <c r="AK234" s="59"/>
      <c r="AL234" s="59"/>
      <c r="AM234" s="59"/>
      <c r="AN234" s="59"/>
      <c r="AO234" s="59"/>
      <c r="AP234" s="59"/>
      <c r="AQ234" s="59"/>
      <c r="AR234" s="72"/>
      <c r="AS234" s="59"/>
      <c r="AT234" s="59"/>
      <c r="AU234" s="59"/>
      <c r="AV234" s="59"/>
      <c r="AW234" s="59"/>
      <c r="AX234" s="59"/>
      <c r="AY234" s="59"/>
      <c r="AZ234" s="59"/>
      <c r="BA234" s="59"/>
      <c r="BB234" s="59"/>
      <c r="BC234" s="59"/>
    </row>
    <row r="235" spans="7:55" s="34" customFormat="1" ht="12" customHeight="1" x14ac:dyDescent="0.25">
      <c r="G235" s="35"/>
      <c r="H235" s="35"/>
      <c r="I235" s="35"/>
      <c r="J235" s="35"/>
      <c r="K235" s="35"/>
      <c r="L235" s="35"/>
      <c r="M235" s="35"/>
      <c r="N235" s="35"/>
      <c r="O235" s="35"/>
      <c r="P235" s="35"/>
      <c r="Z235" s="59"/>
      <c r="AA235" s="59"/>
      <c r="AB235" s="59"/>
      <c r="AC235" s="59"/>
      <c r="AD235" s="59"/>
      <c r="AE235" s="59"/>
      <c r="AF235" s="59"/>
      <c r="AG235" s="59"/>
      <c r="AH235" s="59"/>
      <c r="AI235" s="59"/>
      <c r="AJ235" s="59"/>
      <c r="AK235" s="59"/>
      <c r="AL235" s="59"/>
      <c r="AM235" s="59"/>
      <c r="AN235" s="59"/>
      <c r="AO235" s="59"/>
      <c r="AP235" s="59"/>
      <c r="AQ235" s="59"/>
      <c r="AR235" s="72"/>
      <c r="AS235" s="59"/>
      <c r="AT235" s="59"/>
      <c r="AU235" s="59"/>
      <c r="AV235" s="59"/>
      <c r="AW235" s="59"/>
      <c r="AX235" s="59"/>
      <c r="AY235" s="59"/>
      <c r="AZ235" s="59"/>
      <c r="BA235" s="59"/>
      <c r="BB235" s="59"/>
      <c r="BC235" s="59"/>
    </row>
    <row r="236" spans="7:55" s="34" customFormat="1" ht="12" customHeight="1" x14ac:dyDescent="0.25">
      <c r="G236" s="35"/>
      <c r="H236" s="35"/>
      <c r="I236" s="35"/>
      <c r="J236" s="35"/>
      <c r="K236" s="35"/>
      <c r="L236" s="35"/>
      <c r="M236" s="35"/>
      <c r="N236" s="35"/>
      <c r="O236" s="35"/>
      <c r="P236" s="35"/>
      <c r="Z236" s="59"/>
      <c r="AA236" s="59"/>
      <c r="AB236" s="59"/>
      <c r="AC236" s="59"/>
      <c r="AD236" s="59"/>
      <c r="AE236" s="59"/>
      <c r="AF236" s="59"/>
      <c r="AG236" s="59"/>
      <c r="AH236" s="59"/>
      <c r="AI236" s="59"/>
      <c r="AJ236" s="59"/>
      <c r="AK236" s="59"/>
      <c r="AL236" s="59"/>
      <c r="AM236" s="59"/>
      <c r="AN236" s="59"/>
      <c r="AO236" s="59"/>
      <c r="AP236" s="59"/>
      <c r="AQ236" s="59"/>
      <c r="AR236" s="72"/>
      <c r="AS236" s="59"/>
      <c r="AT236" s="59"/>
      <c r="AU236" s="59"/>
      <c r="AV236" s="59"/>
      <c r="AW236" s="59"/>
      <c r="AX236" s="59"/>
      <c r="AY236" s="59"/>
      <c r="AZ236" s="59"/>
      <c r="BA236" s="59"/>
      <c r="BB236" s="59"/>
      <c r="BC236" s="59"/>
    </row>
    <row r="237" spans="7:55" s="34" customFormat="1" ht="12" customHeight="1" x14ac:dyDescent="0.25">
      <c r="G237" s="35"/>
      <c r="H237" s="35"/>
      <c r="I237" s="35"/>
      <c r="J237" s="35"/>
      <c r="K237" s="35"/>
      <c r="L237" s="35"/>
      <c r="M237" s="35"/>
      <c r="N237" s="35"/>
      <c r="O237" s="35"/>
      <c r="P237" s="35"/>
      <c r="Z237" s="59"/>
      <c r="AA237" s="59"/>
      <c r="AB237" s="59"/>
      <c r="AC237" s="59"/>
      <c r="AD237" s="59"/>
      <c r="AE237" s="59"/>
      <c r="AF237" s="59"/>
      <c r="AG237" s="59"/>
      <c r="AH237" s="59"/>
      <c r="AI237" s="59"/>
      <c r="AJ237" s="59"/>
      <c r="AK237" s="59"/>
      <c r="AL237" s="59"/>
      <c r="AM237" s="59"/>
      <c r="AN237" s="59"/>
      <c r="AO237" s="59"/>
      <c r="AP237" s="59"/>
      <c r="AQ237" s="59"/>
      <c r="AR237" s="72"/>
      <c r="AS237" s="59"/>
      <c r="AT237" s="59"/>
      <c r="AU237" s="59"/>
      <c r="AV237" s="59"/>
      <c r="AW237" s="59"/>
      <c r="AX237" s="59"/>
      <c r="AY237" s="59"/>
      <c r="AZ237" s="59"/>
      <c r="BA237" s="59"/>
      <c r="BB237" s="59"/>
      <c r="BC237" s="59"/>
    </row>
    <row r="238" spans="7:55" s="34" customFormat="1" ht="12" customHeight="1" x14ac:dyDescent="0.25">
      <c r="G238" s="35"/>
      <c r="H238" s="35"/>
      <c r="I238" s="35"/>
      <c r="J238" s="35"/>
      <c r="K238" s="35"/>
      <c r="L238" s="35"/>
      <c r="M238" s="35"/>
      <c r="N238" s="35"/>
      <c r="O238" s="35"/>
      <c r="P238" s="35"/>
      <c r="Z238" s="59"/>
      <c r="AA238" s="59"/>
      <c r="AB238" s="59"/>
      <c r="AC238" s="59"/>
      <c r="AD238" s="59"/>
      <c r="AE238" s="59"/>
      <c r="AF238" s="59"/>
      <c r="AG238" s="59"/>
      <c r="AH238" s="59"/>
      <c r="AI238" s="59"/>
      <c r="AJ238" s="59"/>
      <c r="AK238" s="59"/>
      <c r="AL238" s="59"/>
      <c r="AM238" s="59"/>
      <c r="AN238" s="59"/>
      <c r="AO238" s="59"/>
      <c r="AP238" s="59"/>
      <c r="AQ238" s="59"/>
      <c r="AR238" s="72"/>
      <c r="AS238" s="59"/>
      <c r="AT238" s="59"/>
      <c r="AU238" s="59"/>
      <c r="AV238" s="59"/>
      <c r="AW238" s="59"/>
      <c r="AX238" s="59"/>
      <c r="AY238" s="59"/>
      <c r="AZ238" s="59"/>
      <c r="BA238" s="59"/>
      <c r="BB238" s="59"/>
      <c r="BC238" s="59"/>
    </row>
    <row r="239" spans="7:55" s="34" customFormat="1" ht="12" customHeight="1" x14ac:dyDescent="0.25">
      <c r="G239" s="35"/>
      <c r="H239" s="35"/>
      <c r="I239" s="35"/>
      <c r="J239" s="35"/>
      <c r="K239" s="35"/>
      <c r="L239" s="35"/>
      <c r="M239" s="35"/>
      <c r="N239" s="35"/>
      <c r="O239" s="35"/>
      <c r="P239" s="35"/>
      <c r="Z239" s="59"/>
      <c r="AA239" s="59"/>
      <c r="AB239" s="59"/>
      <c r="AC239" s="59"/>
      <c r="AD239" s="59"/>
      <c r="AE239" s="59"/>
      <c r="AF239" s="59"/>
      <c r="AG239" s="59"/>
      <c r="AH239" s="59"/>
      <c r="AI239" s="59"/>
      <c r="AJ239" s="59"/>
      <c r="AK239" s="59"/>
      <c r="AL239" s="59"/>
      <c r="AM239" s="59"/>
      <c r="AN239" s="59"/>
      <c r="AO239" s="59"/>
      <c r="AP239" s="59"/>
      <c r="AQ239" s="59"/>
      <c r="AR239" s="72"/>
      <c r="AS239" s="59"/>
      <c r="AT239" s="59"/>
      <c r="AU239" s="59"/>
      <c r="AV239" s="59"/>
      <c r="AW239" s="59"/>
      <c r="AX239" s="59"/>
      <c r="AY239" s="59"/>
      <c r="AZ239" s="59"/>
      <c r="BA239" s="59"/>
      <c r="BB239" s="59"/>
      <c r="BC239" s="59"/>
    </row>
    <row r="240" spans="7:55" s="34" customFormat="1" ht="12" customHeight="1" x14ac:dyDescent="0.25">
      <c r="G240" s="35"/>
      <c r="H240" s="35"/>
      <c r="I240" s="35"/>
      <c r="J240" s="35"/>
      <c r="K240" s="35"/>
      <c r="L240" s="35"/>
      <c r="M240" s="35"/>
      <c r="N240" s="35"/>
      <c r="O240" s="35"/>
      <c r="P240" s="35"/>
      <c r="Z240" s="59"/>
      <c r="AA240" s="59"/>
      <c r="AB240" s="59"/>
      <c r="AC240" s="59"/>
      <c r="AD240" s="59"/>
      <c r="AE240" s="59"/>
      <c r="AF240" s="59"/>
      <c r="AG240" s="59"/>
      <c r="AH240" s="59"/>
      <c r="AI240" s="59"/>
      <c r="AJ240" s="59"/>
      <c r="AK240" s="59"/>
      <c r="AL240" s="59"/>
      <c r="AM240" s="59"/>
      <c r="AN240" s="59"/>
      <c r="AO240" s="59"/>
      <c r="AP240" s="59"/>
      <c r="AQ240" s="59"/>
      <c r="AR240" s="72"/>
      <c r="AS240" s="59"/>
      <c r="AT240" s="59"/>
      <c r="AU240" s="59"/>
      <c r="AV240" s="59"/>
      <c r="AW240" s="59"/>
      <c r="AX240" s="59"/>
      <c r="AY240" s="59"/>
      <c r="AZ240" s="59"/>
      <c r="BA240" s="59"/>
      <c r="BB240" s="59"/>
      <c r="BC240" s="59"/>
    </row>
    <row r="241" spans="7:55" s="34" customFormat="1" ht="12" customHeight="1" x14ac:dyDescent="0.25">
      <c r="G241" s="35"/>
      <c r="H241" s="35"/>
      <c r="I241" s="35"/>
      <c r="J241" s="35"/>
      <c r="K241" s="35"/>
      <c r="L241" s="35"/>
      <c r="M241" s="35"/>
      <c r="N241" s="35"/>
      <c r="O241" s="35"/>
      <c r="P241" s="35"/>
      <c r="Z241" s="59"/>
      <c r="AA241" s="59"/>
      <c r="AB241" s="59"/>
      <c r="AC241" s="59"/>
      <c r="AD241" s="59"/>
      <c r="AE241" s="59"/>
      <c r="AF241" s="59"/>
      <c r="AG241" s="59"/>
      <c r="AH241" s="59"/>
      <c r="AI241" s="59"/>
      <c r="AJ241" s="59"/>
      <c r="AK241" s="59"/>
      <c r="AL241" s="59"/>
      <c r="AM241" s="59"/>
      <c r="AN241" s="59"/>
      <c r="AO241" s="59"/>
      <c r="AP241" s="59"/>
      <c r="AQ241" s="59"/>
      <c r="AR241" s="72"/>
      <c r="AS241" s="59"/>
      <c r="AT241" s="59"/>
      <c r="AU241" s="59"/>
      <c r="AV241" s="59"/>
      <c r="AW241" s="59"/>
      <c r="AX241" s="59"/>
      <c r="AY241" s="59"/>
      <c r="AZ241" s="59"/>
      <c r="BA241" s="59"/>
      <c r="BB241" s="59"/>
      <c r="BC241" s="59"/>
    </row>
    <row r="242" spans="7:55" s="34" customFormat="1" ht="12" customHeight="1" x14ac:dyDescent="0.25">
      <c r="G242" s="35"/>
      <c r="H242" s="35"/>
      <c r="I242" s="35"/>
      <c r="J242" s="35"/>
      <c r="K242" s="35"/>
      <c r="L242" s="35"/>
      <c r="M242" s="35"/>
      <c r="N242" s="35"/>
      <c r="O242" s="35"/>
      <c r="P242" s="35"/>
      <c r="Z242" s="59"/>
      <c r="AA242" s="59"/>
      <c r="AB242" s="59"/>
      <c r="AC242" s="59"/>
      <c r="AD242" s="59"/>
      <c r="AE242" s="59"/>
      <c r="AF242" s="59"/>
      <c r="AG242" s="59"/>
      <c r="AH242" s="59"/>
      <c r="AI242" s="59"/>
      <c r="AJ242" s="59"/>
      <c r="AK242" s="59"/>
      <c r="AL242" s="59"/>
      <c r="AM242" s="59"/>
      <c r="AN242" s="59"/>
      <c r="AO242" s="59"/>
      <c r="AP242" s="59"/>
      <c r="AQ242" s="59"/>
      <c r="AR242" s="72"/>
      <c r="AS242" s="59"/>
      <c r="AT242" s="59"/>
      <c r="AU242" s="59"/>
      <c r="AV242" s="59"/>
      <c r="AW242" s="59"/>
      <c r="AX242" s="59"/>
      <c r="AY242" s="59"/>
      <c r="AZ242" s="59"/>
      <c r="BA242" s="59"/>
      <c r="BB242" s="59"/>
      <c r="BC242" s="59"/>
    </row>
    <row r="243" spans="7:55" s="34" customFormat="1" ht="12" customHeight="1" x14ac:dyDescent="0.25">
      <c r="G243" s="35"/>
      <c r="H243" s="35"/>
      <c r="I243" s="35"/>
      <c r="J243" s="35"/>
      <c r="K243" s="35"/>
      <c r="L243" s="35"/>
      <c r="M243" s="35"/>
      <c r="N243" s="35"/>
      <c r="O243" s="35"/>
      <c r="P243" s="35"/>
      <c r="Z243" s="59"/>
      <c r="AA243" s="59"/>
      <c r="AB243" s="59"/>
      <c r="AC243" s="59"/>
      <c r="AD243" s="59"/>
      <c r="AE243" s="59"/>
      <c r="AF243" s="59"/>
      <c r="AG243" s="59"/>
      <c r="AH243" s="59"/>
      <c r="AI243" s="59"/>
      <c r="AJ243" s="59"/>
      <c r="AK243" s="59"/>
      <c r="AL243" s="59"/>
      <c r="AM243" s="59"/>
      <c r="AN243" s="59"/>
      <c r="AO243" s="59"/>
      <c r="AP243" s="59"/>
      <c r="AQ243" s="59"/>
      <c r="AR243" s="72"/>
      <c r="AS243" s="59"/>
      <c r="AT243" s="59"/>
      <c r="AU243" s="59"/>
      <c r="AV243" s="59"/>
      <c r="AW243" s="59"/>
      <c r="AX243" s="59"/>
      <c r="AY243" s="59"/>
      <c r="AZ243" s="59"/>
      <c r="BA243" s="59"/>
      <c r="BB243" s="59"/>
      <c r="BC243" s="59"/>
    </row>
    <row r="244" spans="7:55" s="34" customFormat="1" ht="12" customHeight="1" x14ac:dyDescent="0.25">
      <c r="G244" s="35"/>
      <c r="H244" s="35"/>
      <c r="I244" s="35"/>
      <c r="J244" s="35"/>
      <c r="K244" s="35"/>
      <c r="L244" s="35"/>
      <c r="M244" s="35"/>
      <c r="N244" s="35"/>
      <c r="O244" s="35"/>
      <c r="P244" s="35"/>
      <c r="Z244" s="59"/>
      <c r="AA244" s="59"/>
      <c r="AB244" s="59"/>
      <c r="AC244" s="59"/>
      <c r="AD244" s="59"/>
      <c r="AE244" s="59"/>
      <c r="AF244" s="59"/>
      <c r="AG244" s="59"/>
      <c r="AH244" s="59"/>
      <c r="AI244" s="59"/>
      <c r="AJ244" s="59"/>
      <c r="AK244" s="59"/>
      <c r="AL244" s="59"/>
      <c r="AM244" s="59"/>
      <c r="AN244" s="59"/>
      <c r="AO244" s="59"/>
      <c r="AP244" s="59"/>
      <c r="AQ244" s="59"/>
      <c r="AR244" s="72"/>
      <c r="AS244" s="59"/>
      <c r="AT244" s="59"/>
      <c r="AU244" s="59"/>
      <c r="AV244" s="59"/>
      <c r="AW244" s="59"/>
      <c r="AX244" s="59"/>
      <c r="AY244" s="59"/>
      <c r="AZ244" s="59"/>
      <c r="BA244" s="59"/>
      <c r="BB244" s="59"/>
      <c r="BC244" s="59"/>
    </row>
    <row r="245" spans="7:55" s="34" customFormat="1" ht="12" customHeight="1" x14ac:dyDescent="0.25">
      <c r="G245" s="35"/>
      <c r="H245" s="35"/>
      <c r="I245" s="35"/>
      <c r="J245" s="35"/>
      <c r="K245" s="35"/>
      <c r="L245" s="35"/>
      <c r="M245" s="35"/>
      <c r="N245" s="35"/>
      <c r="O245" s="35"/>
      <c r="P245" s="35"/>
      <c r="Z245" s="59"/>
      <c r="AA245" s="59"/>
      <c r="AB245" s="59"/>
      <c r="AC245" s="59"/>
      <c r="AD245" s="59"/>
      <c r="AE245" s="59"/>
      <c r="AF245" s="59"/>
      <c r="AG245" s="59"/>
      <c r="AH245" s="59"/>
      <c r="AI245" s="59"/>
      <c r="AJ245" s="59"/>
      <c r="AK245" s="59"/>
      <c r="AL245" s="59"/>
      <c r="AM245" s="59"/>
      <c r="AN245" s="59"/>
      <c r="AO245" s="59"/>
      <c r="AP245" s="59"/>
      <c r="AQ245" s="59"/>
      <c r="AR245" s="72"/>
      <c r="AS245" s="59"/>
      <c r="AT245" s="59"/>
      <c r="AU245" s="59"/>
      <c r="AV245" s="59"/>
      <c r="AW245" s="59"/>
      <c r="AX245" s="59"/>
      <c r="AY245" s="59"/>
      <c r="AZ245" s="59"/>
      <c r="BA245" s="59"/>
      <c r="BB245" s="59"/>
      <c r="BC245" s="59"/>
    </row>
    <row r="246" spans="7:55" s="34" customFormat="1" ht="12" customHeight="1" x14ac:dyDescent="0.25">
      <c r="G246" s="35"/>
      <c r="H246" s="35"/>
      <c r="I246" s="35"/>
      <c r="J246" s="35"/>
      <c r="K246" s="35"/>
      <c r="L246" s="35"/>
      <c r="M246" s="35"/>
      <c r="N246" s="35"/>
      <c r="O246" s="35"/>
      <c r="P246" s="35"/>
      <c r="Z246" s="59"/>
      <c r="AA246" s="59"/>
      <c r="AB246" s="59"/>
      <c r="AC246" s="59"/>
      <c r="AD246" s="59"/>
      <c r="AE246" s="59"/>
      <c r="AF246" s="59"/>
      <c r="AG246" s="59"/>
      <c r="AH246" s="59"/>
      <c r="AI246" s="59"/>
      <c r="AJ246" s="59"/>
      <c r="AK246" s="59"/>
      <c r="AL246" s="59"/>
      <c r="AM246" s="59"/>
      <c r="AN246" s="59"/>
      <c r="AO246" s="59"/>
      <c r="AP246" s="59"/>
      <c r="AQ246" s="59"/>
      <c r="AR246" s="72"/>
      <c r="AS246" s="59"/>
      <c r="AT246" s="59"/>
      <c r="AU246" s="59"/>
      <c r="AV246" s="59"/>
      <c r="AW246" s="59"/>
      <c r="AX246" s="59"/>
      <c r="AY246" s="59"/>
      <c r="AZ246" s="59"/>
      <c r="BA246" s="59"/>
      <c r="BB246" s="59"/>
      <c r="BC246" s="59"/>
    </row>
    <row r="247" spans="7:55" s="34" customFormat="1" ht="12" customHeight="1" x14ac:dyDescent="0.25">
      <c r="G247" s="35"/>
      <c r="H247" s="35"/>
      <c r="I247" s="35"/>
      <c r="J247" s="35"/>
      <c r="K247" s="35"/>
      <c r="L247" s="35"/>
      <c r="M247" s="35"/>
      <c r="N247" s="35"/>
      <c r="O247" s="35"/>
      <c r="P247" s="35"/>
      <c r="Z247" s="59"/>
      <c r="AA247" s="59"/>
      <c r="AB247" s="59"/>
      <c r="AC247" s="59"/>
      <c r="AD247" s="59"/>
      <c r="AE247" s="59"/>
      <c r="AF247" s="59"/>
      <c r="AG247" s="59"/>
      <c r="AH247" s="59"/>
      <c r="AI247" s="59"/>
      <c r="AJ247" s="59"/>
      <c r="AK247" s="59"/>
      <c r="AL247" s="59"/>
      <c r="AM247" s="59"/>
      <c r="AN247" s="59"/>
      <c r="AO247" s="59"/>
      <c r="AP247" s="59"/>
      <c r="AQ247" s="59"/>
      <c r="AR247" s="72"/>
      <c r="AS247" s="59"/>
      <c r="AT247" s="59"/>
      <c r="AU247" s="59"/>
      <c r="AV247" s="59"/>
      <c r="AW247" s="59"/>
      <c r="AX247" s="59"/>
      <c r="AY247" s="59"/>
      <c r="AZ247" s="59"/>
      <c r="BA247" s="59"/>
      <c r="BB247" s="59"/>
      <c r="BC247" s="59"/>
    </row>
    <row r="248" spans="7:55" s="34" customFormat="1" ht="12" customHeight="1" x14ac:dyDescent="0.25">
      <c r="G248" s="35"/>
      <c r="H248" s="35"/>
      <c r="I248" s="35"/>
      <c r="J248" s="35"/>
      <c r="K248" s="35"/>
      <c r="L248" s="35"/>
      <c r="M248" s="35"/>
      <c r="N248" s="35"/>
      <c r="O248" s="35"/>
      <c r="P248" s="35"/>
      <c r="Z248" s="59"/>
      <c r="AA248" s="59"/>
      <c r="AB248" s="59"/>
      <c r="AC248" s="59"/>
      <c r="AD248" s="59"/>
      <c r="AE248" s="59"/>
      <c r="AF248" s="59"/>
      <c r="AG248" s="59"/>
      <c r="AH248" s="59"/>
      <c r="AI248" s="59"/>
      <c r="AJ248" s="59"/>
      <c r="AK248" s="59"/>
      <c r="AL248" s="59"/>
      <c r="AM248" s="59"/>
      <c r="AN248" s="59"/>
      <c r="AO248" s="59"/>
      <c r="AP248" s="59"/>
      <c r="AQ248" s="59"/>
      <c r="AR248" s="72"/>
      <c r="AS248" s="59"/>
      <c r="AT248" s="59"/>
      <c r="AU248" s="59"/>
      <c r="AV248" s="59"/>
      <c r="AW248" s="59"/>
      <c r="AX248" s="59"/>
      <c r="AY248" s="59"/>
      <c r="AZ248" s="59"/>
      <c r="BA248" s="59"/>
      <c r="BB248" s="59"/>
      <c r="BC248" s="59"/>
    </row>
    <row r="249" spans="7:55" s="34" customFormat="1" ht="12" customHeight="1" x14ac:dyDescent="0.25">
      <c r="G249" s="35"/>
      <c r="H249" s="35"/>
      <c r="I249" s="35"/>
      <c r="J249" s="35"/>
      <c r="K249" s="35"/>
      <c r="L249" s="35"/>
      <c r="M249" s="35"/>
      <c r="N249" s="35"/>
      <c r="O249" s="35"/>
      <c r="P249" s="35"/>
      <c r="Z249" s="59"/>
      <c r="AA249" s="59"/>
      <c r="AB249" s="59"/>
      <c r="AC249" s="59"/>
      <c r="AD249" s="59"/>
      <c r="AE249" s="59"/>
      <c r="AF249" s="59"/>
      <c r="AG249" s="59"/>
      <c r="AH249" s="59"/>
      <c r="AI249" s="59"/>
      <c r="AJ249" s="59"/>
      <c r="AK249" s="59"/>
      <c r="AL249" s="59"/>
      <c r="AM249" s="59"/>
      <c r="AN249" s="59"/>
      <c r="AO249" s="59"/>
      <c r="AP249" s="59"/>
      <c r="AQ249" s="59"/>
      <c r="AR249" s="72"/>
      <c r="AS249" s="59"/>
      <c r="AT249" s="59"/>
      <c r="AU249" s="59"/>
      <c r="AV249" s="59"/>
      <c r="AW249" s="59"/>
      <c r="AX249" s="59"/>
      <c r="AY249" s="59"/>
      <c r="AZ249" s="59"/>
      <c r="BA249" s="59"/>
      <c r="BB249" s="59"/>
      <c r="BC249" s="59"/>
    </row>
    <row r="250" spans="7:55" s="34" customFormat="1" ht="12" customHeight="1" x14ac:dyDescent="0.25">
      <c r="G250" s="35"/>
      <c r="H250" s="35"/>
      <c r="I250" s="35"/>
      <c r="J250" s="35"/>
      <c r="K250" s="35"/>
      <c r="L250" s="35"/>
      <c r="M250" s="35"/>
      <c r="N250" s="35"/>
      <c r="O250" s="35"/>
      <c r="P250" s="35"/>
      <c r="Z250" s="59"/>
      <c r="AA250" s="59"/>
      <c r="AB250" s="59"/>
      <c r="AC250" s="59"/>
      <c r="AD250" s="59"/>
      <c r="AE250" s="59"/>
      <c r="AF250" s="59"/>
      <c r="AG250" s="59"/>
      <c r="AH250" s="59"/>
      <c r="AI250" s="59"/>
      <c r="AJ250" s="59"/>
      <c r="AK250" s="59"/>
      <c r="AL250" s="59"/>
      <c r="AM250" s="59"/>
      <c r="AN250" s="59"/>
      <c r="AO250" s="59"/>
      <c r="AP250" s="59"/>
      <c r="AQ250" s="59"/>
      <c r="AR250" s="72"/>
      <c r="AS250" s="59"/>
      <c r="AT250" s="59"/>
      <c r="AU250" s="59"/>
      <c r="AV250" s="59"/>
      <c r="AW250" s="59"/>
      <c r="AX250" s="59"/>
      <c r="AY250" s="59"/>
      <c r="AZ250" s="59"/>
      <c r="BA250" s="59"/>
      <c r="BB250" s="59"/>
      <c r="BC250" s="59"/>
    </row>
    <row r="251" spans="7:55" s="34" customFormat="1" ht="12" customHeight="1" x14ac:dyDescent="0.25">
      <c r="G251" s="35"/>
      <c r="H251" s="35"/>
      <c r="I251" s="35"/>
      <c r="J251" s="35"/>
      <c r="K251" s="35"/>
      <c r="L251" s="35"/>
      <c r="M251" s="35"/>
      <c r="N251" s="35"/>
      <c r="O251" s="35"/>
      <c r="P251" s="35"/>
      <c r="Z251" s="59"/>
      <c r="AA251" s="59"/>
      <c r="AB251" s="59"/>
      <c r="AC251" s="59"/>
      <c r="AD251" s="59"/>
      <c r="AE251" s="59"/>
      <c r="AF251" s="59"/>
      <c r="AG251" s="59"/>
      <c r="AH251" s="59"/>
      <c r="AI251" s="59"/>
      <c r="AJ251" s="59"/>
      <c r="AK251" s="59"/>
      <c r="AL251" s="59"/>
      <c r="AM251" s="59"/>
      <c r="AN251" s="59"/>
      <c r="AO251" s="59"/>
      <c r="AP251" s="59"/>
      <c r="AQ251" s="59"/>
      <c r="AR251" s="72"/>
      <c r="AS251" s="59"/>
      <c r="AT251" s="59"/>
      <c r="AU251" s="59"/>
      <c r="AV251" s="59"/>
      <c r="AW251" s="59"/>
      <c r="AX251" s="59"/>
      <c r="AY251" s="59"/>
      <c r="AZ251" s="59"/>
      <c r="BA251" s="59"/>
      <c r="BB251" s="59"/>
      <c r="BC251" s="59"/>
    </row>
    <row r="252" spans="7:55" s="34" customFormat="1" ht="12" customHeight="1" x14ac:dyDescent="0.25">
      <c r="G252" s="35"/>
      <c r="H252" s="35"/>
      <c r="I252" s="35"/>
      <c r="J252" s="35"/>
      <c r="K252" s="35"/>
      <c r="L252" s="35"/>
      <c r="M252" s="35"/>
      <c r="N252" s="35"/>
      <c r="O252" s="35"/>
      <c r="P252" s="35"/>
      <c r="Z252" s="59"/>
      <c r="AA252" s="59"/>
      <c r="AB252" s="59"/>
      <c r="AC252" s="59"/>
      <c r="AD252" s="59"/>
      <c r="AE252" s="59"/>
      <c r="AF252" s="59"/>
      <c r="AG252" s="59"/>
      <c r="AH252" s="59"/>
      <c r="AI252" s="59"/>
      <c r="AJ252" s="59"/>
      <c r="AK252" s="59"/>
      <c r="AL252" s="59"/>
      <c r="AM252" s="59"/>
      <c r="AN252" s="59"/>
      <c r="AO252" s="59"/>
      <c r="AP252" s="59"/>
      <c r="AQ252" s="59"/>
      <c r="AR252" s="72"/>
      <c r="AS252" s="59"/>
      <c r="AT252" s="59"/>
      <c r="AU252" s="59"/>
      <c r="AV252" s="59"/>
      <c r="AW252" s="59"/>
      <c r="AX252" s="59"/>
      <c r="AY252" s="59"/>
      <c r="AZ252" s="59"/>
      <c r="BA252" s="59"/>
      <c r="BB252" s="59"/>
      <c r="BC252" s="59"/>
    </row>
    <row r="253" spans="7:55" s="34" customFormat="1" ht="12" customHeight="1" x14ac:dyDescent="0.25">
      <c r="G253" s="35"/>
      <c r="H253" s="35"/>
      <c r="I253" s="35"/>
      <c r="J253" s="35"/>
      <c r="K253" s="35"/>
      <c r="L253" s="35"/>
      <c r="M253" s="35"/>
      <c r="N253" s="35"/>
      <c r="O253" s="35"/>
      <c r="P253" s="35"/>
      <c r="Z253" s="59"/>
      <c r="AA253" s="59"/>
      <c r="AB253" s="59"/>
      <c r="AC253" s="59"/>
      <c r="AD253" s="59"/>
      <c r="AE253" s="59"/>
      <c r="AF253" s="59"/>
      <c r="AG253" s="59"/>
      <c r="AH253" s="59"/>
      <c r="AI253" s="59"/>
      <c r="AJ253" s="59"/>
      <c r="AK253" s="59"/>
      <c r="AL253" s="59"/>
      <c r="AM253" s="59"/>
      <c r="AN253" s="59"/>
      <c r="AO253" s="59"/>
      <c r="AP253" s="59"/>
      <c r="AQ253" s="59"/>
      <c r="AR253" s="72"/>
      <c r="AS253" s="59"/>
      <c r="AT253" s="59"/>
      <c r="AU253" s="59"/>
      <c r="AV253" s="59"/>
      <c r="AW253" s="59"/>
      <c r="AX253" s="59"/>
      <c r="AY253" s="59"/>
      <c r="AZ253" s="59"/>
      <c r="BA253" s="59"/>
      <c r="BB253" s="59"/>
      <c r="BC253" s="59"/>
    </row>
    <row r="254" spans="7:55" s="34" customFormat="1" ht="12" customHeight="1" x14ac:dyDescent="0.25">
      <c r="G254" s="35"/>
      <c r="H254" s="35"/>
      <c r="I254" s="35"/>
      <c r="J254" s="35"/>
      <c r="K254" s="35"/>
      <c r="L254" s="35"/>
      <c r="M254" s="35"/>
      <c r="N254" s="35"/>
      <c r="O254" s="35"/>
      <c r="P254" s="35"/>
      <c r="Z254" s="59"/>
      <c r="AA254" s="59"/>
      <c r="AB254" s="59"/>
      <c r="AC254" s="59"/>
      <c r="AD254" s="59"/>
      <c r="AE254" s="59"/>
      <c r="AF254" s="59"/>
      <c r="AG254" s="59"/>
      <c r="AH254" s="59"/>
      <c r="AI254" s="59"/>
      <c r="AJ254" s="59"/>
      <c r="AK254" s="59"/>
      <c r="AL254" s="59"/>
      <c r="AM254" s="59"/>
      <c r="AN254" s="59"/>
      <c r="AO254" s="59"/>
      <c r="AP254" s="59"/>
      <c r="AQ254" s="59"/>
      <c r="AR254" s="72"/>
      <c r="AS254" s="59"/>
      <c r="AT254" s="59"/>
      <c r="AU254" s="59"/>
      <c r="AV254" s="59"/>
      <c r="AW254" s="59"/>
      <c r="AX254" s="59"/>
      <c r="AY254" s="59"/>
      <c r="AZ254" s="59"/>
      <c r="BA254" s="59"/>
      <c r="BB254" s="59"/>
      <c r="BC254" s="59"/>
    </row>
    <row r="255" spans="7:55" s="34" customFormat="1" ht="12" customHeight="1" x14ac:dyDescent="0.25">
      <c r="G255" s="35"/>
      <c r="H255" s="35"/>
      <c r="I255" s="35"/>
      <c r="J255" s="35"/>
      <c r="K255" s="35"/>
      <c r="L255" s="35"/>
      <c r="M255" s="35"/>
      <c r="N255" s="35"/>
      <c r="O255" s="35"/>
      <c r="P255" s="35"/>
      <c r="Z255" s="59"/>
      <c r="AA255" s="59"/>
      <c r="AB255" s="59"/>
      <c r="AC255" s="59"/>
      <c r="AD255" s="59"/>
      <c r="AE255" s="59"/>
      <c r="AF255" s="59"/>
      <c r="AG255" s="59"/>
      <c r="AH255" s="59"/>
      <c r="AI255" s="59"/>
      <c r="AJ255" s="59"/>
      <c r="AK255" s="59"/>
      <c r="AL255" s="59"/>
      <c r="AM255" s="59"/>
      <c r="AN255" s="59"/>
      <c r="AO255" s="59"/>
      <c r="AP255" s="59"/>
      <c r="AQ255" s="59"/>
      <c r="AR255" s="72"/>
      <c r="AS255" s="59"/>
      <c r="AT255" s="59"/>
      <c r="AU255" s="59"/>
      <c r="AV255" s="59"/>
      <c r="AW255" s="59"/>
      <c r="AX255" s="59"/>
      <c r="AY255" s="59"/>
      <c r="AZ255" s="59"/>
      <c r="BA255" s="59"/>
      <c r="BB255" s="59"/>
      <c r="BC255" s="59"/>
    </row>
    <row r="256" spans="7:55" s="34" customFormat="1" ht="12" customHeight="1" x14ac:dyDescent="0.25">
      <c r="G256" s="35"/>
      <c r="H256" s="35"/>
      <c r="I256" s="35"/>
      <c r="J256" s="35"/>
      <c r="K256" s="35"/>
      <c r="L256" s="35"/>
      <c r="M256" s="35"/>
      <c r="N256" s="35"/>
      <c r="O256" s="35"/>
      <c r="P256" s="35"/>
      <c r="Z256" s="59"/>
      <c r="AA256" s="59"/>
      <c r="AB256" s="59"/>
      <c r="AC256" s="59"/>
      <c r="AD256" s="59"/>
      <c r="AE256" s="59"/>
      <c r="AF256" s="59"/>
      <c r="AG256" s="59"/>
      <c r="AH256" s="59"/>
      <c r="AI256" s="59"/>
      <c r="AJ256" s="59"/>
      <c r="AK256" s="59"/>
      <c r="AL256" s="59"/>
      <c r="AM256" s="59"/>
      <c r="AN256" s="59"/>
      <c r="AO256" s="59"/>
      <c r="AP256" s="59"/>
      <c r="AQ256" s="59"/>
      <c r="AR256" s="72"/>
      <c r="AS256" s="59"/>
      <c r="AT256" s="59"/>
      <c r="AU256" s="59"/>
      <c r="AV256" s="59"/>
      <c r="AW256" s="59"/>
      <c r="AX256" s="59"/>
      <c r="AY256" s="59"/>
      <c r="AZ256" s="59"/>
      <c r="BA256" s="59"/>
      <c r="BB256" s="59"/>
      <c r="BC256" s="59"/>
    </row>
    <row r="257" spans="7:55" s="34" customFormat="1" ht="12" customHeight="1" x14ac:dyDescent="0.25">
      <c r="G257" s="35"/>
      <c r="H257" s="35"/>
      <c r="I257" s="35"/>
      <c r="J257" s="35"/>
      <c r="K257" s="35"/>
      <c r="L257" s="35"/>
      <c r="M257" s="35"/>
      <c r="N257" s="35"/>
      <c r="O257" s="35"/>
      <c r="P257" s="35"/>
      <c r="Z257" s="59"/>
      <c r="AA257" s="59"/>
      <c r="AB257" s="59"/>
      <c r="AC257" s="59"/>
      <c r="AD257" s="59"/>
      <c r="AE257" s="59"/>
      <c r="AF257" s="59"/>
      <c r="AG257" s="59"/>
      <c r="AH257" s="59"/>
      <c r="AI257" s="59"/>
      <c r="AJ257" s="59"/>
      <c r="AK257" s="59"/>
      <c r="AL257" s="59"/>
      <c r="AM257" s="59"/>
      <c r="AN257" s="59"/>
      <c r="AO257" s="59"/>
      <c r="AP257" s="59"/>
      <c r="AQ257" s="59"/>
      <c r="AR257" s="72"/>
      <c r="AS257" s="59"/>
      <c r="AT257" s="59"/>
      <c r="AU257" s="59"/>
      <c r="AV257" s="59"/>
      <c r="AW257" s="59"/>
      <c r="AX257" s="59"/>
      <c r="AY257" s="59"/>
      <c r="AZ257" s="59"/>
      <c r="BA257" s="59"/>
      <c r="BB257" s="59"/>
      <c r="BC257" s="59"/>
    </row>
    <row r="258" spans="7:55" s="34" customFormat="1" ht="12" customHeight="1" x14ac:dyDescent="0.25">
      <c r="G258" s="35"/>
      <c r="H258" s="35"/>
      <c r="I258" s="35"/>
      <c r="J258" s="35"/>
      <c r="K258" s="35"/>
      <c r="L258" s="35"/>
      <c r="M258" s="35"/>
      <c r="N258" s="35"/>
      <c r="O258" s="35"/>
      <c r="P258" s="35"/>
      <c r="Z258" s="59"/>
      <c r="AA258" s="59"/>
      <c r="AB258" s="59"/>
      <c r="AC258" s="59"/>
      <c r="AD258" s="59"/>
      <c r="AE258" s="59"/>
      <c r="AF258" s="59"/>
      <c r="AG258" s="59"/>
      <c r="AH258" s="59"/>
      <c r="AI258" s="59"/>
      <c r="AJ258" s="59"/>
      <c r="AK258" s="59"/>
      <c r="AL258" s="59"/>
      <c r="AM258" s="59"/>
      <c r="AN258" s="59"/>
      <c r="AO258" s="59"/>
      <c r="AP258" s="59"/>
      <c r="AQ258" s="59"/>
      <c r="AR258" s="72"/>
      <c r="AS258" s="59"/>
      <c r="AT258" s="59"/>
      <c r="AU258" s="59"/>
      <c r="AV258" s="59"/>
      <c r="AW258" s="59"/>
      <c r="AX258" s="59"/>
      <c r="AY258" s="59"/>
      <c r="AZ258" s="59"/>
      <c r="BA258" s="59"/>
      <c r="BB258" s="59"/>
      <c r="BC258" s="59"/>
    </row>
    <row r="259" spans="7:55" s="34" customFormat="1" ht="12" customHeight="1" x14ac:dyDescent="0.25">
      <c r="G259" s="35"/>
      <c r="H259" s="35"/>
      <c r="I259" s="35"/>
      <c r="J259" s="35"/>
      <c r="K259" s="35"/>
      <c r="L259" s="35"/>
      <c r="M259" s="35"/>
      <c r="N259" s="35"/>
      <c r="O259" s="35"/>
      <c r="P259" s="35"/>
      <c r="Z259" s="59"/>
      <c r="AA259" s="59"/>
      <c r="AB259" s="59"/>
      <c r="AC259" s="59"/>
      <c r="AD259" s="59"/>
      <c r="AE259" s="59"/>
      <c r="AF259" s="59"/>
      <c r="AG259" s="59"/>
      <c r="AH259" s="59"/>
      <c r="AI259" s="59"/>
      <c r="AJ259" s="59"/>
      <c r="AK259" s="59"/>
      <c r="AL259" s="59"/>
      <c r="AM259" s="59"/>
      <c r="AN259" s="59"/>
      <c r="AO259" s="59"/>
      <c r="AP259" s="59"/>
      <c r="AQ259" s="59"/>
      <c r="AR259" s="72"/>
      <c r="AS259" s="59"/>
      <c r="AT259" s="59"/>
      <c r="AU259" s="59"/>
      <c r="AV259" s="59"/>
      <c r="AW259" s="59"/>
      <c r="AX259" s="59"/>
      <c r="AY259" s="59"/>
      <c r="AZ259" s="59"/>
      <c r="BA259" s="59"/>
      <c r="BB259" s="59"/>
      <c r="BC259" s="59"/>
    </row>
    <row r="260" spans="7:55" s="34" customFormat="1" ht="12" customHeight="1" x14ac:dyDescent="0.25">
      <c r="G260" s="35"/>
      <c r="H260" s="35"/>
      <c r="I260" s="35"/>
      <c r="J260" s="35"/>
      <c r="K260" s="35"/>
      <c r="L260" s="35"/>
      <c r="M260" s="35"/>
      <c r="N260" s="35"/>
      <c r="O260" s="35"/>
      <c r="P260" s="35"/>
      <c r="Z260" s="59"/>
      <c r="AA260" s="59"/>
      <c r="AB260" s="59"/>
      <c r="AC260" s="59"/>
      <c r="AD260" s="59"/>
      <c r="AE260" s="59"/>
      <c r="AF260" s="59"/>
      <c r="AG260" s="59"/>
      <c r="AH260" s="59"/>
      <c r="AI260" s="59"/>
      <c r="AJ260" s="59"/>
      <c r="AK260" s="59"/>
      <c r="AL260" s="59"/>
      <c r="AM260" s="59"/>
      <c r="AN260" s="59"/>
      <c r="AO260" s="59"/>
      <c r="AP260" s="59"/>
      <c r="AQ260" s="59"/>
      <c r="AR260" s="72"/>
      <c r="AS260" s="59"/>
      <c r="AT260" s="59"/>
      <c r="AU260" s="59"/>
      <c r="AV260" s="59"/>
      <c r="AW260" s="59"/>
      <c r="AX260" s="59"/>
      <c r="AY260" s="59"/>
      <c r="AZ260" s="59"/>
      <c r="BA260" s="59"/>
      <c r="BB260" s="59"/>
      <c r="BC260" s="59"/>
    </row>
    <row r="261" spans="7:55" s="34" customFormat="1" ht="12" customHeight="1" x14ac:dyDescent="0.25">
      <c r="G261" s="35"/>
      <c r="H261" s="35"/>
      <c r="I261" s="35"/>
      <c r="J261" s="35"/>
      <c r="K261" s="35"/>
      <c r="L261" s="35"/>
      <c r="M261" s="35"/>
      <c r="N261" s="35"/>
      <c r="O261" s="35"/>
      <c r="P261" s="35"/>
      <c r="Z261" s="59"/>
      <c r="AA261" s="59"/>
      <c r="AB261" s="59"/>
      <c r="AC261" s="59"/>
      <c r="AD261" s="59"/>
      <c r="AE261" s="59"/>
      <c r="AF261" s="59"/>
      <c r="AG261" s="59"/>
      <c r="AH261" s="59"/>
      <c r="AI261" s="59"/>
      <c r="AJ261" s="59"/>
      <c r="AK261" s="59"/>
      <c r="AL261" s="59"/>
      <c r="AM261" s="59"/>
      <c r="AN261" s="59"/>
      <c r="AO261" s="59"/>
      <c r="AP261" s="59"/>
      <c r="AQ261" s="59"/>
      <c r="AR261" s="72"/>
      <c r="AS261" s="59"/>
      <c r="AT261" s="59"/>
      <c r="AU261" s="59"/>
      <c r="AV261" s="59"/>
      <c r="AW261" s="59"/>
      <c r="AX261" s="59"/>
      <c r="AY261" s="59"/>
      <c r="AZ261" s="59"/>
      <c r="BA261" s="59"/>
      <c r="BB261" s="59"/>
      <c r="BC261" s="59"/>
    </row>
    <row r="262" spans="7:55" s="34" customFormat="1" ht="12" customHeight="1" x14ac:dyDescent="0.25">
      <c r="G262" s="35"/>
      <c r="H262" s="35"/>
      <c r="I262" s="35"/>
      <c r="J262" s="35"/>
      <c r="K262" s="35"/>
      <c r="L262" s="35"/>
      <c r="M262" s="35"/>
      <c r="N262" s="35"/>
      <c r="O262" s="35"/>
      <c r="P262" s="35"/>
      <c r="Z262" s="59"/>
      <c r="AA262" s="59"/>
      <c r="AB262" s="59"/>
      <c r="AC262" s="59"/>
      <c r="AD262" s="59"/>
      <c r="AE262" s="59"/>
      <c r="AF262" s="59"/>
      <c r="AG262" s="59"/>
      <c r="AH262" s="59"/>
      <c r="AI262" s="59"/>
      <c r="AJ262" s="59"/>
      <c r="AK262" s="59"/>
      <c r="AL262" s="59"/>
      <c r="AM262" s="59"/>
      <c r="AN262" s="59"/>
      <c r="AO262" s="59"/>
      <c r="AP262" s="59"/>
      <c r="AQ262" s="59"/>
      <c r="AR262" s="72"/>
      <c r="AS262" s="59"/>
      <c r="AT262" s="59"/>
      <c r="AU262" s="59"/>
      <c r="AV262" s="59"/>
      <c r="AW262" s="59"/>
      <c r="AX262" s="59"/>
      <c r="AY262" s="59"/>
      <c r="AZ262" s="59"/>
      <c r="BA262" s="59"/>
      <c r="BB262" s="59"/>
      <c r="BC262" s="59"/>
    </row>
    <row r="263" spans="7:55" s="34" customFormat="1" ht="12" customHeight="1" x14ac:dyDescent="0.25">
      <c r="G263" s="35"/>
      <c r="H263" s="35"/>
      <c r="I263" s="35"/>
      <c r="J263" s="35"/>
      <c r="K263" s="35"/>
      <c r="L263" s="35"/>
      <c r="M263" s="35"/>
      <c r="N263" s="35"/>
      <c r="O263" s="35"/>
      <c r="P263" s="35"/>
      <c r="Z263" s="59"/>
      <c r="AA263" s="59"/>
      <c r="AB263" s="59"/>
      <c r="AC263" s="59"/>
      <c r="AD263" s="59"/>
      <c r="AE263" s="59"/>
      <c r="AF263" s="59"/>
      <c r="AG263" s="59"/>
      <c r="AH263" s="59"/>
      <c r="AI263" s="59"/>
      <c r="AJ263" s="59"/>
      <c r="AK263" s="59"/>
      <c r="AL263" s="59"/>
      <c r="AM263" s="59"/>
      <c r="AN263" s="59"/>
      <c r="AO263" s="59"/>
      <c r="AP263" s="59"/>
      <c r="AQ263" s="59"/>
      <c r="AR263" s="72"/>
      <c r="AS263" s="59"/>
      <c r="AT263" s="59"/>
      <c r="AU263" s="59"/>
      <c r="AV263" s="59"/>
      <c r="AW263" s="59"/>
      <c r="AX263" s="59"/>
      <c r="AY263" s="59"/>
      <c r="AZ263" s="59"/>
      <c r="BA263" s="59"/>
      <c r="BB263" s="59"/>
      <c r="BC263" s="59"/>
    </row>
    <row r="264" spans="7:55" s="34" customFormat="1" ht="12" customHeight="1" x14ac:dyDescent="0.25">
      <c r="G264" s="35"/>
      <c r="H264" s="35"/>
      <c r="I264" s="35"/>
      <c r="J264" s="35"/>
      <c r="K264" s="35"/>
      <c r="L264" s="35"/>
      <c r="M264" s="35"/>
      <c r="N264" s="35"/>
      <c r="O264" s="35"/>
      <c r="P264" s="35"/>
      <c r="Z264" s="59"/>
      <c r="AA264" s="59"/>
      <c r="AB264" s="59"/>
      <c r="AC264" s="59"/>
      <c r="AD264" s="59"/>
      <c r="AE264" s="59"/>
      <c r="AF264" s="59"/>
      <c r="AG264" s="59"/>
      <c r="AH264" s="59"/>
      <c r="AI264" s="59"/>
      <c r="AJ264" s="59"/>
      <c r="AK264" s="59"/>
      <c r="AL264" s="59"/>
      <c r="AM264" s="59"/>
      <c r="AN264" s="59"/>
      <c r="AO264" s="59"/>
      <c r="AP264" s="59"/>
      <c r="AQ264" s="59"/>
      <c r="AR264" s="72"/>
      <c r="AS264" s="59"/>
      <c r="AT264" s="59"/>
      <c r="AU264" s="59"/>
      <c r="AV264" s="59"/>
      <c r="AW264" s="59"/>
      <c r="AX264" s="59"/>
      <c r="AY264" s="59"/>
      <c r="AZ264" s="59"/>
      <c r="BA264" s="59"/>
      <c r="BB264" s="59"/>
      <c r="BC264" s="59"/>
    </row>
    <row r="265" spans="7:55" s="34" customFormat="1" ht="12" customHeight="1" x14ac:dyDescent="0.25">
      <c r="G265" s="35"/>
      <c r="H265" s="35"/>
      <c r="I265" s="35"/>
      <c r="J265" s="35"/>
      <c r="K265" s="35"/>
      <c r="L265" s="35"/>
      <c r="M265" s="35"/>
      <c r="N265" s="35"/>
      <c r="O265" s="35"/>
      <c r="P265" s="35"/>
      <c r="Z265" s="59"/>
      <c r="AA265" s="59"/>
      <c r="AB265" s="59"/>
      <c r="AC265" s="59"/>
      <c r="AD265" s="59"/>
      <c r="AE265" s="59"/>
      <c r="AF265" s="59"/>
      <c r="AG265" s="59"/>
      <c r="AH265" s="59"/>
      <c r="AI265" s="59"/>
      <c r="AJ265" s="59"/>
      <c r="AK265" s="59"/>
      <c r="AL265" s="59"/>
      <c r="AM265" s="59"/>
      <c r="AN265" s="59"/>
      <c r="AO265" s="59"/>
      <c r="AP265" s="59"/>
      <c r="AQ265" s="59"/>
      <c r="AR265" s="72"/>
      <c r="AS265" s="59"/>
      <c r="AT265" s="59"/>
      <c r="AU265" s="59"/>
      <c r="AV265" s="59"/>
      <c r="AW265" s="59"/>
      <c r="AX265" s="59"/>
      <c r="AY265" s="59"/>
      <c r="AZ265" s="59"/>
      <c r="BA265" s="59"/>
      <c r="BB265" s="59"/>
      <c r="BC265" s="59"/>
    </row>
    <row r="266" spans="7:55" s="34" customFormat="1" ht="12" customHeight="1" x14ac:dyDescent="0.25">
      <c r="G266" s="35"/>
      <c r="H266" s="35"/>
      <c r="I266" s="35"/>
      <c r="J266" s="35"/>
      <c r="K266" s="35"/>
      <c r="L266" s="35"/>
      <c r="M266" s="35"/>
      <c r="N266" s="35"/>
      <c r="O266" s="35"/>
      <c r="P266" s="35"/>
      <c r="Z266" s="59"/>
      <c r="AA266" s="59"/>
      <c r="AB266" s="59"/>
      <c r="AC266" s="59"/>
      <c r="AD266" s="59"/>
      <c r="AE266" s="59"/>
      <c r="AF266" s="59"/>
      <c r="AG266" s="59"/>
      <c r="AH266" s="59"/>
      <c r="AI266" s="59"/>
      <c r="AJ266" s="59"/>
      <c r="AK266" s="59"/>
      <c r="AL266" s="59"/>
      <c r="AM266" s="59"/>
      <c r="AN266" s="59"/>
      <c r="AO266" s="59"/>
      <c r="AP266" s="59"/>
      <c r="AQ266" s="59"/>
      <c r="AR266" s="72"/>
      <c r="AS266" s="59"/>
      <c r="AT266" s="59"/>
      <c r="AU266" s="59"/>
      <c r="AV266" s="59"/>
      <c r="AW266" s="59"/>
      <c r="AX266" s="59"/>
      <c r="AY266" s="59"/>
      <c r="AZ266" s="59"/>
      <c r="BA266" s="59"/>
      <c r="BB266" s="59"/>
      <c r="BC266" s="59"/>
    </row>
    <row r="267" spans="7:55" s="34" customFormat="1" ht="12" customHeight="1" x14ac:dyDescent="0.25">
      <c r="G267" s="35"/>
      <c r="H267" s="35"/>
      <c r="I267" s="35"/>
      <c r="J267" s="35"/>
      <c r="K267" s="35"/>
      <c r="L267" s="35"/>
      <c r="M267" s="35"/>
      <c r="N267" s="35"/>
      <c r="O267" s="35"/>
      <c r="P267" s="35"/>
      <c r="Z267" s="59"/>
      <c r="AA267" s="59"/>
      <c r="AB267" s="59"/>
      <c r="AC267" s="59"/>
      <c r="AD267" s="59"/>
      <c r="AE267" s="59"/>
      <c r="AF267" s="59"/>
      <c r="AG267" s="59"/>
      <c r="AH267" s="59"/>
      <c r="AI267" s="59"/>
      <c r="AJ267" s="59"/>
      <c r="AK267" s="59"/>
      <c r="AL267" s="59"/>
      <c r="AM267" s="59"/>
      <c r="AN267" s="59"/>
      <c r="AO267" s="59"/>
      <c r="AP267" s="59"/>
      <c r="AQ267" s="59"/>
      <c r="AR267" s="72"/>
      <c r="AS267" s="59"/>
      <c r="AT267" s="59"/>
      <c r="AU267" s="59"/>
      <c r="AV267" s="59"/>
      <c r="AW267" s="59"/>
      <c r="AX267" s="59"/>
      <c r="AY267" s="59"/>
      <c r="AZ267" s="59"/>
      <c r="BA267" s="59"/>
      <c r="BB267" s="59"/>
      <c r="BC267" s="59"/>
    </row>
    <row r="268" spans="7:55" s="34" customFormat="1" ht="12" customHeight="1" x14ac:dyDescent="0.25">
      <c r="G268" s="35"/>
      <c r="H268" s="35"/>
      <c r="I268" s="35"/>
      <c r="J268" s="35"/>
      <c r="K268" s="35"/>
      <c r="L268" s="35"/>
      <c r="M268" s="35"/>
      <c r="N268" s="35"/>
      <c r="O268" s="35"/>
      <c r="P268" s="35"/>
      <c r="Z268" s="59"/>
      <c r="AA268" s="59"/>
      <c r="AB268" s="59"/>
      <c r="AC268" s="59"/>
      <c r="AD268" s="59"/>
      <c r="AE268" s="59"/>
      <c r="AF268" s="59"/>
      <c r="AG268" s="59"/>
      <c r="AH268" s="59"/>
      <c r="AI268" s="59"/>
      <c r="AJ268" s="59"/>
      <c r="AK268" s="59"/>
      <c r="AL268" s="59"/>
      <c r="AM268" s="59"/>
      <c r="AN268" s="59"/>
      <c r="AO268" s="59"/>
      <c r="AP268" s="59"/>
      <c r="AQ268" s="59"/>
      <c r="AR268" s="72"/>
      <c r="AS268" s="59"/>
      <c r="AT268" s="59"/>
      <c r="AU268" s="59"/>
      <c r="AV268" s="59"/>
      <c r="AW268" s="59"/>
      <c r="AX268" s="59"/>
      <c r="AY268" s="59"/>
      <c r="AZ268" s="59"/>
      <c r="BA268" s="59"/>
      <c r="BB268" s="59"/>
      <c r="BC268" s="59"/>
    </row>
    <row r="269" spans="7:55" s="34" customFormat="1" ht="12" customHeight="1" x14ac:dyDescent="0.25">
      <c r="G269" s="35"/>
      <c r="H269" s="35"/>
      <c r="I269" s="35"/>
      <c r="J269" s="35"/>
      <c r="K269" s="35"/>
      <c r="L269" s="35"/>
      <c r="M269" s="35"/>
      <c r="N269" s="35"/>
      <c r="O269" s="35"/>
      <c r="P269" s="35"/>
      <c r="Z269" s="59"/>
      <c r="AA269" s="59"/>
      <c r="AB269" s="59"/>
      <c r="AC269" s="59"/>
      <c r="AD269" s="59"/>
      <c r="AE269" s="59"/>
      <c r="AF269" s="59"/>
      <c r="AG269" s="59"/>
      <c r="AH269" s="59"/>
      <c r="AI269" s="59"/>
      <c r="AJ269" s="59"/>
      <c r="AK269" s="59"/>
      <c r="AL269" s="59"/>
      <c r="AM269" s="59"/>
      <c r="AN269" s="59"/>
      <c r="AO269" s="59"/>
      <c r="AP269" s="59"/>
      <c r="AQ269" s="59"/>
      <c r="AR269" s="72"/>
      <c r="AS269" s="59"/>
      <c r="AT269" s="59"/>
      <c r="AU269" s="59"/>
      <c r="AV269" s="59"/>
      <c r="AW269" s="59"/>
      <c r="AX269" s="59"/>
      <c r="AY269" s="59"/>
      <c r="AZ269" s="59"/>
      <c r="BA269" s="59"/>
      <c r="BB269" s="59"/>
      <c r="BC269" s="59"/>
    </row>
    <row r="270" spans="7:55" s="34" customFormat="1" ht="12" customHeight="1" x14ac:dyDescent="0.25">
      <c r="G270" s="35"/>
      <c r="H270" s="35"/>
      <c r="I270" s="35"/>
      <c r="J270" s="35"/>
      <c r="K270" s="35"/>
      <c r="L270" s="35"/>
      <c r="M270" s="35"/>
      <c r="N270" s="35"/>
      <c r="O270" s="35"/>
      <c r="P270" s="35"/>
      <c r="Z270" s="59"/>
      <c r="AA270" s="59"/>
      <c r="AB270" s="59"/>
      <c r="AC270" s="59"/>
      <c r="AD270" s="59"/>
      <c r="AE270" s="59"/>
      <c r="AF270" s="59"/>
      <c r="AG270" s="59"/>
      <c r="AH270" s="59"/>
      <c r="AI270" s="59"/>
      <c r="AJ270" s="59"/>
      <c r="AK270" s="59"/>
      <c r="AL270" s="59"/>
      <c r="AM270" s="59"/>
      <c r="AN270" s="59"/>
      <c r="AO270" s="59"/>
      <c r="AP270" s="59"/>
      <c r="AQ270" s="59"/>
      <c r="AR270" s="72"/>
      <c r="AS270" s="59"/>
      <c r="AT270" s="59"/>
      <c r="AU270" s="59"/>
      <c r="AV270" s="59"/>
      <c r="AW270" s="59"/>
      <c r="AX270" s="59"/>
      <c r="AY270" s="59"/>
      <c r="AZ270" s="59"/>
      <c r="BA270" s="59"/>
      <c r="BB270" s="59"/>
      <c r="BC270" s="59"/>
    </row>
    <row r="271" spans="7:55" s="34" customFormat="1" ht="12" customHeight="1" x14ac:dyDescent="0.25">
      <c r="G271" s="35"/>
      <c r="H271" s="35"/>
      <c r="I271" s="35"/>
      <c r="J271" s="35"/>
      <c r="K271" s="35"/>
      <c r="L271" s="35"/>
      <c r="M271" s="35"/>
      <c r="N271" s="35"/>
      <c r="O271" s="35"/>
      <c r="P271" s="35"/>
      <c r="Z271" s="59"/>
      <c r="AA271" s="59"/>
      <c r="AB271" s="59"/>
      <c r="AC271" s="59"/>
      <c r="AD271" s="59"/>
      <c r="AE271" s="59"/>
      <c r="AF271" s="59"/>
      <c r="AG271" s="59"/>
      <c r="AH271" s="59"/>
      <c r="AI271" s="59"/>
      <c r="AJ271" s="59"/>
      <c r="AK271" s="59"/>
      <c r="AL271" s="59"/>
      <c r="AM271" s="59"/>
      <c r="AN271" s="59"/>
      <c r="AO271" s="59"/>
      <c r="AP271" s="59"/>
      <c r="AQ271" s="59"/>
      <c r="AR271" s="72"/>
      <c r="AS271" s="59"/>
      <c r="AT271" s="59"/>
      <c r="AU271" s="59"/>
      <c r="AV271" s="59"/>
      <c r="AW271" s="59"/>
      <c r="AX271" s="59"/>
      <c r="AY271" s="59"/>
      <c r="AZ271" s="59"/>
      <c r="BA271" s="59"/>
      <c r="BB271" s="59"/>
      <c r="BC271" s="59"/>
    </row>
    <row r="272" spans="7:55" s="34" customFormat="1" ht="12" customHeight="1" x14ac:dyDescent="0.25">
      <c r="G272" s="35"/>
      <c r="H272" s="35"/>
      <c r="I272" s="35"/>
      <c r="J272" s="35"/>
      <c r="K272" s="35"/>
      <c r="L272" s="35"/>
      <c r="M272" s="35"/>
      <c r="N272" s="35"/>
      <c r="O272" s="35"/>
      <c r="P272" s="35"/>
      <c r="Z272" s="59"/>
      <c r="AA272" s="59"/>
      <c r="AB272" s="59"/>
      <c r="AC272" s="59"/>
      <c r="AD272" s="59"/>
      <c r="AE272" s="59"/>
      <c r="AF272" s="59"/>
      <c r="AG272" s="59"/>
      <c r="AH272" s="59"/>
      <c r="AI272" s="59"/>
      <c r="AJ272" s="59"/>
      <c r="AK272" s="59"/>
      <c r="AL272" s="59"/>
      <c r="AM272" s="59"/>
      <c r="AN272" s="59"/>
      <c r="AO272" s="59"/>
      <c r="AP272" s="59"/>
      <c r="AQ272" s="59"/>
      <c r="AR272" s="72"/>
      <c r="AS272" s="59"/>
      <c r="AT272" s="59"/>
      <c r="AU272" s="59"/>
      <c r="AV272" s="59"/>
      <c r="AW272" s="59"/>
      <c r="AX272" s="59"/>
      <c r="AY272" s="59"/>
      <c r="AZ272" s="59"/>
      <c r="BA272" s="59"/>
      <c r="BB272" s="59"/>
      <c r="BC272" s="59"/>
    </row>
    <row r="273" spans="7:55" s="34" customFormat="1" ht="12" customHeight="1" x14ac:dyDescent="0.25">
      <c r="G273" s="35"/>
      <c r="H273" s="35"/>
      <c r="I273" s="35"/>
      <c r="J273" s="35"/>
      <c r="K273" s="35"/>
      <c r="L273" s="35"/>
      <c r="M273" s="35"/>
      <c r="N273" s="35"/>
      <c r="O273" s="35"/>
      <c r="P273" s="35"/>
      <c r="Z273" s="59"/>
      <c r="AA273" s="59"/>
      <c r="AB273" s="59"/>
      <c r="AC273" s="59"/>
      <c r="AD273" s="59"/>
      <c r="AE273" s="59"/>
      <c r="AF273" s="59"/>
      <c r="AG273" s="59"/>
      <c r="AH273" s="59"/>
      <c r="AI273" s="59"/>
      <c r="AJ273" s="59"/>
      <c r="AK273" s="59"/>
      <c r="AL273" s="59"/>
      <c r="AM273" s="59"/>
      <c r="AN273" s="59"/>
      <c r="AO273" s="59"/>
      <c r="AP273" s="59"/>
      <c r="AQ273" s="59"/>
      <c r="AR273" s="72"/>
      <c r="AS273" s="59"/>
      <c r="AT273" s="59"/>
      <c r="AU273" s="59"/>
      <c r="AV273" s="59"/>
      <c r="AW273" s="59"/>
      <c r="AX273" s="59"/>
      <c r="AY273" s="59"/>
      <c r="AZ273" s="59"/>
      <c r="BA273" s="59"/>
      <c r="BB273" s="59"/>
      <c r="BC273" s="59"/>
    </row>
    <row r="274" spans="7:55" s="34" customFormat="1" ht="12" customHeight="1" x14ac:dyDescent="0.25">
      <c r="G274" s="35"/>
      <c r="H274" s="35"/>
      <c r="I274" s="35"/>
      <c r="J274" s="35"/>
      <c r="K274" s="35"/>
      <c r="L274" s="35"/>
      <c r="M274" s="35"/>
      <c r="N274" s="35"/>
      <c r="O274" s="35"/>
      <c r="P274" s="35"/>
      <c r="Z274" s="59"/>
      <c r="AA274" s="59"/>
      <c r="AB274" s="59"/>
      <c r="AC274" s="59"/>
      <c r="AD274" s="59"/>
      <c r="AE274" s="59"/>
      <c r="AF274" s="59"/>
      <c r="AG274" s="59"/>
      <c r="AH274" s="59"/>
      <c r="AI274" s="59"/>
      <c r="AJ274" s="59"/>
      <c r="AK274" s="59"/>
      <c r="AL274" s="59"/>
      <c r="AM274" s="59"/>
      <c r="AN274" s="59"/>
      <c r="AO274" s="59"/>
      <c r="AP274" s="59"/>
      <c r="AQ274" s="59"/>
      <c r="AR274" s="72"/>
      <c r="AS274" s="59"/>
      <c r="AT274" s="59"/>
      <c r="AU274" s="59"/>
      <c r="AV274" s="59"/>
      <c r="AW274" s="59"/>
      <c r="AX274" s="59"/>
      <c r="AY274" s="59"/>
      <c r="AZ274" s="59"/>
      <c r="BA274" s="59"/>
      <c r="BB274" s="59"/>
      <c r="BC274" s="59"/>
    </row>
    <row r="275" spans="7:55" s="34" customFormat="1" ht="12" customHeight="1" x14ac:dyDescent="0.25">
      <c r="G275" s="35"/>
      <c r="H275" s="35"/>
      <c r="I275" s="35"/>
      <c r="J275" s="35"/>
      <c r="K275" s="35"/>
      <c r="L275" s="35"/>
      <c r="M275" s="35"/>
      <c r="N275" s="35"/>
      <c r="O275" s="35"/>
      <c r="P275" s="35"/>
      <c r="Z275" s="59"/>
      <c r="AA275" s="59"/>
      <c r="AB275" s="59"/>
      <c r="AC275" s="59"/>
      <c r="AD275" s="59"/>
      <c r="AE275" s="59"/>
      <c r="AF275" s="59"/>
      <c r="AG275" s="59"/>
      <c r="AH275" s="59"/>
      <c r="AI275" s="59"/>
      <c r="AJ275" s="59"/>
      <c r="AK275" s="59"/>
      <c r="AL275" s="59"/>
      <c r="AM275" s="59"/>
      <c r="AN275" s="59"/>
      <c r="AO275" s="59"/>
      <c r="AP275" s="59"/>
      <c r="AQ275" s="59"/>
      <c r="AR275" s="72"/>
      <c r="AS275" s="59"/>
      <c r="AT275" s="59"/>
      <c r="AU275" s="59"/>
      <c r="AV275" s="59"/>
      <c r="AW275" s="59"/>
      <c r="AX275" s="59"/>
      <c r="AY275" s="59"/>
      <c r="AZ275" s="59"/>
      <c r="BA275" s="59"/>
      <c r="BB275" s="59"/>
      <c r="BC275" s="59"/>
    </row>
    <row r="276" spans="7:55" s="34" customFormat="1" ht="12" customHeight="1" x14ac:dyDescent="0.25">
      <c r="G276" s="35"/>
      <c r="H276" s="35"/>
      <c r="I276" s="35"/>
      <c r="J276" s="35"/>
      <c r="K276" s="35"/>
      <c r="L276" s="35"/>
      <c r="M276" s="35"/>
      <c r="N276" s="35"/>
      <c r="O276" s="35"/>
      <c r="P276" s="35"/>
      <c r="Z276" s="59"/>
      <c r="AA276" s="59"/>
      <c r="AB276" s="59"/>
      <c r="AC276" s="59"/>
      <c r="AD276" s="59"/>
      <c r="AE276" s="59"/>
      <c r="AF276" s="59"/>
      <c r="AG276" s="59"/>
      <c r="AH276" s="59"/>
      <c r="AI276" s="59"/>
      <c r="AJ276" s="59"/>
      <c r="AK276" s="59"/>
      <c r="AL276" s="59"/>
      <c r="AM276" s="59"/>
      <c r="AN276" s="59"/>
      <c r="AO276" s="59"/>
      <c r="AP276" s="59"/>
      <c r="AQ276" s="59"/>
      <c r="AR276" s="72"/>
      <c r="AS276" s="59"/>
      <c r="AT276" s="59"/>
      <c r="AU276" s="59"/>
      <c r="AV276" s="59"/>
      <c r="AW276" s="59"/>
      <c r="AX276" s="59"/>
      <c r="AY276" s="59"/>
      <c r="AZ276" s="59"/>
      <c r="BA276" s="59"/>
      <c r="BB276" s="59"/>
      <c r="BC276" s="59"/>
    </row>
    <row r="277" spans="7:55" s="34" customFormat="1" ht="12" customHeight="1" x14ac:dyDescent="0.25">
      <c r="G277" s="35"/>
      <c r="H277" s="35"/>
      <c r="I277" s="35"/>
      <c r="J277" s="35"/>
      <c r="K277" s="35"/>
      <c r="L277" s="35"/>
      <c r="M277" s="35"/>
      <c r="N277" s="35"/>
      <c r="O277" s="35"/>
      <c r="P277" s="35"/>
      <c r="Z277" s="59"/>
      <c r="AA277" s="59"/>
      <c r="AB277" s="59"/>
      <c r="AC277" s="59"/>
      <c r="AD277" s="59"/>
      <c r="AE277" s="59"/>
      <c r="AF277" s="59"/>
      <c r="AG277" s="59"/>
      <c r="AH277" s="59"/>
      <c r="AI277" s="59"/>
      <c r="AJ277" s="59"/>
      <c r="AK277" s="59"/>
      <c r="AL277" s="59"/>
      <c r="AM277" s="59"/>
      <c r="AN277" s="59"/>
      <c r="AO277" s="59"/>
      <c r="AP277" s="59"/>
      <c r="AQ277" s="59"/>
      <c r="AR277" s="72"/>
      <c r="AS277" s="59"/>
      <c r="AT277" s="59"/>
      <c r="AU277" s="59"/>
      <c r="AV277" s="59"/>
      <c r="AW277" s="59"/>
      <c r="AX277" s="59"/>
      <c r="AY277" s="59"/>
      <c r="AZ277" s="59"/>
      <c r="BA277" s="59"/>
      <c r="BB277" s="59"/>
      <c r="BC277" s="59"/>
    </row>
    <row r="278" spans="7:55" s="34" customFormat="1" ht="12" customHeight="1" x14ac:dyDescent="0.25">
      <c r="G278" s="35"/>
      <c r="H278" s="35"/>
      <c r="I278" s="35"/>
      <c r="J278" s="35"/>
      <c r="K278" s="35"/>
      <c r="L278" s="35"/>
      <c r="M278" s="35"/>
      <c r="N278" s="35"/>
      <c r="O278" s="35"/>
      <c r="P278" s="35"/>
      <c r="Z278" s="59"/>
      <c r="AA278" s="59"/>
      <c r="AB278" s="59"/>
      <c r="AC278" s="59"/>
      <c r="AD278" s="59"/>
      <c r="AE278" s="59"/>
      <c r="AF278" s="59"/>
      <c r="AG278" s="59"/>
      <c r="AH278" s="59"/>
      <c r="AI278" s="59"/>
      <c r="AJ278" s="59"/>
      <c r="AK278" s="59"/>
      <c r="AL278" s="59"/>
      <c r="AM278" s="59"/>
      <c r="AN278" s="59"/>
      <c r="AO278" s="59"/>
      <c r="AP278" s="59"/>
      <c r="AQ278" s="59"/>
      <c r="AR278" s="72"/>
      <c r="AS278" s="59"/>
      <c r="AT278" s="59"/>
      <c r="AU278" s="59"/>
      <c r="AV278" s="59"/>
      <c r="AW278" s="59"/>
      <c r="AX278" s="59"/>
      <c r="AY278" s="59"/>
      <c r="AZ278" s="59"/>
      <c r="BA278" s="59"/>
      <c r="BB278" s="59"/>
      <c r="BC278" s="59"/>
    </row>
    <row r="279" spans="7:55" s="34" customFormat="1" ht="12" customHeight="1" x14ac:dyDescent="0.25">
      <c r="G279" s="35"/>
      <c r="H279" s="35"/>
      <c r="I279" s="35"/>
      <c r="J279" s="35"/>
      <c r="K279" s="35"/>
      <c r="L279" s="35"/>
      <c r="M279" s="35"/>
      <c r="N279" s="35"/>
      <c r="O279" s="35"/>
      <c r="P279" s="35"/>
      <c r="Z279" s="59"/>
      <c r="AA279" s="59"/>
      <c r="AB279" s="59"/>
      <c r="AC279" s="59"/>
      <c r="AD279" s="59"/>
      <c r="AE279" s="59"/>
      <c r="AF279" s="59"/>
      <c r="AG279" s="59"/>
      <c r="AH279" s="59"/>
      <c r="AI279" s="59"/>
      <c r="AJ279" s="59"/>
      <c r="AK279" s="59"/>
      <c r="AL279" s="59"/>
      <c r="AM279" s="59"/>
      <c r="AN279" s="59"/>
      <c r="AO279" s="59"/>
      <c r="AP279" s="59"/>
      <c r="AQ279" s="59"/>
      <c r="AR279" s="72"/>
      <c r="AS279" s="59"/>
      <c r="AT279" s="59"/>
      <c r="AU279" s="59"/>
      <c r="AV279" s="59"/>
      <c r="AW279" s="59"/>
      <c r="AX279" s="59"/>
      <c r="AY279" s="59"/>
      <c r="AZ279" s="59"/>
      <c r="BA279" s="59"/>
      <c r="BB279" s="59"/>
      <c r="BC279" s="59"/>
    </row>
    <row r="280" spans="7:55" s="34" customFormat="1" ht="12" customHeight="1" x14ac:dyDescent="0.25">
      <c r="G280" s="35"/>
      <c r="H280" s="35"/>
      <c r="I280" s="35"/>
      <c r="J280" s="35"/>
      <c r="K280" s="35"/>
      <c r="L280" s="35"/>
      <c r="M280" s="35"/>
      <c r="N280" s="35"/>
      <c r="O280" s="35"/>
      <c r="P280" s="35"/>
      <c r="Z280" s="59"/>
      <c r="AA280" s="59"/>
      <c r="AB280" s="59"/>
      <c r="AC280" s="59"/>
      <c r="AD280" s="59"/>
      <c r="AE280" s="59"/>
      <c r="AF280" s="59"/>
      <c r="AG280" s="59"/>
      <c r="AH280" s="59"/>
      <c r="AI280" s="59"/>
      <c r="AJ280" s="59"/>
      <c r="AK280" s="59"/>
      <c r="AL280" s="59"/>
      <c r="AM280" s="59"/>
      <c r="AN280" s="59"/>
      <c r="AO280" s="59"/>
      <c r="AP280" s="59"/>
      <c r="AQ280" s="59"/>
      <c r="AR280" s="72"/>
      <c r="AS280" s="59"/>
      <c r="AT280" s="59"/>
      <c r="AU280" s="59"/>
      <c r="AV280" s="59"/>
      <c r="AW280" s="59"/>
      <c r="AX280" s="59"/>
      <c r="AY280" s="59"/>
      <c r="AZ280" s="59"/>
      <c r="BA280" s="59"/>
      <c r="BB280" s="59"/>
      <c r="BC280" s="59"/>
    </row>
    <row r="281" spans="7:55" s="34" customFormat="1" ht="12" customHeight="1" x14ac:dyDescent="0.25">
      <c r="G281" s="35"/>
      <c r="H281" s="35"/>
      <c r="I281" s="35"/>
      <c r="J281" s="35"/>
      <c r="K281" s="35"/>
      <c r="L281" s="35"/>
      <c r="M281" s="35"/>
      <c r="N281" s="35"/>
      <c r="O281" s="35"/>
      <c r="P281" s="35"/>
      <c r="Z281" s="59"/>
      <c r="AA281" s="59"/>
      <c r="AB281" s="59"/>
      <c r="AC281" s="59"/>
      <c r="AD281" s="59"/>
      <c r="AE281" s="59"/>
      <c r="AF281" s="59"/>
      <c r="AG281" s="59"/>
      <c r="AH281" s="59"/>
      <c r="AI281" s="59"/>
      <c r="AJ281" s="59"/>
      <c r="AK281" s="59"/>
      <c r="AL281" s="59"/>
      <c r="AM281" s="59"/>
      <c r="AN281" s="59"/>
      <c r="AO281" s="59"/>
      <c r="AP281" s="59"/>
      <c r="AQ281" s="59"/>
      <c r="AR281" s="72"/>
      <c r="AS281" s="59"/>
      <c r="AT281" s="59"/>
      <c r="AU281" s="59"/>
      <c r="AV281" s="59"/>
      <c r="AW281" s="59"/>
      <c r="AX281" s="59"/>
      <c r="AY281" s="59"/>
      <c r="AZ281" s="59"/>
      <c r="BA281" s="59"/>
      <c r="BB281" s="59"/>
      <c r="BC281" s="59"/>
    </row>
    <row r="282" spans="7:55" s="34" customFormat="1" ht="12" customHeight="1" x14ac:dyDescent="0.25">
      <c r="G282" s="35"/>
      <c r="H282" s="35"/>
      <c r="I282" s="35"/>
      <c r="J282" s="35"/>
      <c r="K282" s="35"/>
      <c r="L282" s="35"/>
      <c r="M282" s="35"/>
      <c r="N282" s="35"/>
      <c r="O282" s="35"/>
      <c r="P282" s="35"/>
      <c r="Z282" s="59"/>
      <c r="AA282" s="59"/>
      <c r="AB282" s="59"/>
      <c r="AC282" s="59"/>
      <c r="AD282" s="59"/>
      <c r="AE282" s="59"/>
      <c r="AF282" s="59"/>
      <c r="AG282" s="59"/>
      <c r="AH282" s="59"/>
      <c r="AI282" s="59"/>
      <c r="AJ282" s="59"/>
      <c r="AK282" s="59"/>
      <c r="AL282" s="59"/>
      <c r="AM282" s="59"/>
      <c r="AN282" s="59"/>
      <c r="AO282" s="59"/>
      <c r="AP282" s="59"/>
      <c r="AQ282" s="59"/>
      <c r="AR282" s="72"/>
      <c r="AS282" s="59"/>
      <c r="AT282" s="59"/>
      <c r="AU282" s="59"/>
      <c r="AV282" s="59"/>
      <c r="AW282" s="59"/>
      <c r="AX282" s="59"/>
      <c r="AY282" s="59"/>
      <c r="AZ282" s="59"/>
      <c r="BA282" s="59"/>
      <c r="BB282" s="59"/>
      <c r="BC282" s="59"/>
    </row>
    <row r="283" spans="7:55" s="34" customFormat="1" ht="12" customHeight="1" x14ac:dyDescent="0.25">
      <c r="G283" s="35"/>
      <c r="H283" s="35"/>
      <c r="I283" s="35"/>
      <c r="J283" s="35"/>
      <c r="K283" s="35"/>
      <c r="L283" s="35"/>
      <c r="M283" s="35"/>
      <c r="N283" s="35"/>
      <c r="O283" s="35"/>
      <c r="P283" s="35"/>
      <c r="Z283" s="59"/>
      <c r="AA283" s="59"/>
      <c r="AB283" s="59"/>
      <c r="AC283" s="59"/>
      <c r="AD283" s="59"/>
      <c r="AE283" s="59"/>
      <c r="AF283" s="59"/>
      <c r="AG283" s="59"/>
      <c r="AH283" s="59"/>
      <c r="AI283" s="59"/>
      <c r="AJ283" s="59"/>
      <c r="AK283" s="59"/>
      <c r="AL283" s="59"/>
      <c r="AM283" s="59"/>
      <c r="AN283" s="59"/>
      <c r="AO283" s="59"/>
      <c r="AP283" s="59"/>
      <c r="AQ283" s="59"/>
      <c r="AR283" s="72"/>
      <c r="AS283" s="59"/>
      <c r="AT283" s="59"/>
      <c r="AU283" s="59"/>
      <c r="AV283" s="59"/>
      <c r="AW283" s="59"/>
      <c r="AX283" s="59"/>
      <c r="AY283" s="59"/>
      <c r="AZ283" s="59"/>
      <c r="BA283" s="59"/>
      <c r="BB283" s="59"/>
      <c r="BC283" s="59"/>
    </row>
    <row r="284" spans="7:55" s="34" customFormat="1" ht="12" customHeight="1" x14ac:dyDescent="0.25">
      <c r="G284" s="35"/>
      <c r="H284" s="35"/>
      <c r="I284" s="35"/>
      <c r="J284" s="35"/>
      <c r="K284" s="35"/>
      <c r="L284" s="35"/>
      <c r="M284" s="35"/>
      <c r="N284" s="35"/>
      <c r="O284" s="35"/>
      <c r="P284" s="35"/>
      <c r="Z284" s="59"/>
      <c r="AA284" s="59"/>
      <c r="AB284" s="59"/>
      <c r="AC284" s="59"/>
      <c r="AD284" s="59"/>
      <c r="AE284" s="59"/>
      <c r="AF284" s="59"/>
      <c r="AG284" s="59"/>
      <c r="AH284" s="59"/>
      <c r="AI284" s="59"/>
      <c r="AJ284" s="59"/>
      <c r="AK284" s="59"/>
      <c r="AL284" s="59"/>
      <c r="AM284" s="59"/>
      <c r="AN284" s="59"/>
      <c r="AO284" s="59"/>
      <c r="AP284" s="59"/>
      <c r="AQ284" s="59"/>
      <c r="AR284" s="72"/>
      <c r="AS284" s="59"/>
      <c r="AT284" s="59"/>
      <c r="AU284" s="59"/>
      <c r="AV284" s="59"/>
      <c r="AW284" s="59"/>
      <c r="AX284" s="59"/>
      <c r="AY284" s="59"/>
      <c r="AZ284" s="59"/>
      <c r="BA284" s="59"/>
      <c r="BB284" s="59"/>
      <c r="BC284" s="59"/>
    </row>
    <row r="285" spans="7:55" s="34" customFormat="1" ht="12" customHeight="1" x14ac:dyDescent="0.25">
      <c r="G285" s="35"/>
      <c r="H285" s="35"/>
      <c r="I285" s="35"/>
      <c r="J285" s="35"/>
      <c r="K285" s="35"/>
      <c r="L285" s="35"/>
      <c r="M285" s="35"/>
      <c r="N285" s="35"/>
      <c r="O285" s="35"/>
      <c r="P285" s="35"/>
      <c r="Z285" s="59"/>
      <c r="AA285" s="59"/>
      <c r="AB285" s="59"/>
      <c r="AC285" s="59"/>
      <c r="AD285" s="59"/>
      <c r="AE285" s="59"/>
      <c r="AF285" s="59"/>
      <c r="AG285" s="59"/>
      <c r="AH285" s="59"/>
      <c r="AI285" s="59"/>
      <c r="AJ285" s="59"/>
      <c r="AK285" s="59"/>
      <c r="AL285" s="59"/>
      <c r="AM285" s="59"/>
      <c r="AN285" s="59"/>
      <c r="AO285" s="59"/>
      <c r="AP285" s="59"/>
      <c r="AQ285" s="59"/>
      <c r="AR285" s="72"/>
      <c r="AS285" s="59"/>
      <c r="AT285" s="59"/>
      <c r="AU285" s="59"/>
      <c r="AV285" s="59"/>
      <c r="AW285" s="59"/>
      <c r="AX285" s="59"/>
      <c r="AY285" s="59"/>
      <c r="AZ285" s="59"/>
      <c r="BA285" s="59"/>
      <c r="BB285" s="59"/>
      <c r="BC285" s="59"/>
    </row>
    <row r="286" spans="7:55" s="34" customFormat="1" ht="12" customHeight="1" x14ac:dyDescent="0.25">
      <c r="G286" s="35"/>
      <c r="H286" s="35"/>
      <c r="I286" s="35"/>
      <c r="J286" s="35"/>
      <c r="K286" s="35"/>
      <c r="L286" s="35"/>
      <c r="M286" s="35"/>
      <c r="N286" s="35"/>
      <c r="O286" s="35"/>
      <c r="P286" s="35"/>
      <c r="Z286" s="59"/>
      <c r="AA286" s="59"/>
      <c r="AB286" s="59"/>
      <c r="AC286" s="59"/>
      <c r="AD286" s="59"/>
      <c r="AE286" s="59"/>
      <c r="AF286" s="59"/>
      <c r="AG286" s="59"/>
      <c r="AH286" s="59"/>
      <c r="AI286" s="59"/>
      <c r="AJ286" s="59"/>
      <c r="AK286" s="59"/>
      <c r="AL286" s="59"/>
      <c r="AM286" s="59"/>
      <c r="AN286" s="59"/>
      <c r="AO286" s="59"/>
      <c r="AP286" s="59"/>
      <c r="AQ286" s="59"/>
      <c r="AR286" s="72"/>
      <c r="AS286" s="59"/>
      <c r="AT286" s="59"/>
      <c r="AU286" s="59"/>
      <c r="AV286" s="59"/>
      <c r="AW286" s="59"/>
      <c r="AX286" s="59"/>
      <c r="AY286" s="59"/>
      <c r="AZ286" s="59"/>
      <c r="BA286" s="59"/>
      <c r="BB286" s="59"/>
      <c r="BC286" s="59"/>
    </row>
    <row r="287" spans="7:55" s="34" customFormat="1" ht="12" customHeight="1" x14ac:dyDescent="0.25">
      <c r="G287" s="35"/>
      <c r="H287" s="35"/>
      <c r="I287" s="35"/>
      <c r="J287" s="35"/>
      <c r="K287" s="35"/>
      <c r="L287" s="35"/>
      <c r="M287" s="35"/>
      <c r="N287" s="35"/>
      <c r="O287" s="35"/>
      <c r="P287" s="35"/>
      <c r="Z287" s="59"/>
      <c r="AA287" s="59"/>
      <c r="AB287" s="59"/>
      <c r="AC287" s="59"/>
      <c r="AD287" s="59"/>
      <c r="AE287" s="59"/>
      <c r="AF287" s="59"/>
      <c r="AG287" s="59"/>
      <c r="AH287" s="59"/>
      <c r="AI287" s="59"/>
      <c r="AJ287" s="59"/>
      <c r="AK287" s="59"/>
      <c r="AL287" s="59"/>
      <c r="AM287" s="59"/>
      <c r="AN287" s="59"/>
      <c r="AO287" s="59"/>
      <c r="AP287" s="59"/>
      <c r="AQ287" s="59"/>
      <c r="AR287" s="72"/>
      <c r="AS287" s="59"/>
      <c r="AT287" s="59"/>
      <c r="AU287" s="59"/>
      <c r="AV287" s="59"/>
      <c r="AW287" s="59"/>
      <c r="AX287" s="59"/>
      <c r="AY287" s="59"/>
      <c r="AZ287" s="59"/>
      <c r="BA287" s="59"/>
      <c r="BB287" s="59"/>
      <c r="BC287" s="59"/>
    </row>
    <row r="288" spans="7:55" s="34" customFormat="1" ht="12" customHeight="1" x14ac:dyDescent="0.25">
      <c r="G288" s="35"/>
      <c r="H288" s="35"/>
      <c r="I288" s="35"/>
      <c r="J288" s="35"/>
      <c r="K288" s="35"/>
      <c r="L288" s="35"/>
      <c r="M288" s="35"/>
      <c r="N288" s="35"/>
      <c r="O288" s="35"/>
      <c r="P288" s="35"/>
      <c r="Z288" s="59"/>
      <c r="AA288" s="59"/>
      <c r="AB288" s="59"/>
      <c r="AC288" s="59"/>
      <c r="AD288" s="59"/>
      <c r="AE288" s="59"/>
      <c r="AF288" s="59"/>
      <c r="AG288" s="59"/>
      <c r="AH288" s="59"/>
      <c r="AI288" s="59"/>
      <c r="AJ288" s="59"/>
      <c r="AK288" s="59"/>
      <c r="AL288" s="59"/>
      <c r="AM288" s="59"/>
      <c r="AN288" s="59"/>
      <c r="AO288" s="59"/>
      <c r="AP288" s="59"/>
      <c r="AQ288" s="59"/>
      <c r="AR288" s="72"/>
      <c r="AS288" s="59"/>
      <c r="AT288" s="59"/>
      <c r="AU288" s="59"/>
      <c r="AV288" s="59"/>
      <c r="AW288" s="59"/>
      <c r="AX288" s="59"/>
      <c r="AY288" s="59"/>
      <c r="AZ288" s="59"/>
      <c r="BA288" s="59"/>
      <c r="BB288" s="59"/>
      <c r="BC288" s="59"/>
    </row>
    <row r="289" spans="7:55" s="34" customFormat="1" ht="12" customHeight="1" x14ac:dyDescent="0.25">
      <c r="G289" s="35"/>
      <c r="H289" s="35"/>
      <c r="I289" s="35"/>
      <c r="J289" s="35"/>
      <c r="K289" s="35"/>
      <c r="L289" s="35"/>
      <c r="M289" s="35"/>
      <c r="N289" s="35"/>
      <c r="O289" s="35"/>
      <c r="P289" s="35"/>
      <c r="Z289" s="59"/>
      <c r="AA289" s="59"/>
      <c r="AB289" s="59"/>
      <c r="AC289" s="59"/>
      <c r="AD289" s="59"/>
      <c r="AE289" s="59"/>
      <c r="AF289" s="59"/>
      <c r="AG289" s="59"/>
      <c r="AH289" s="59"/>
      <c r="AI289" s="59"/>
      <c r="AJ289" s="59"/>
      <c r="AK289" s="59"/>
      <c r="AL289" s="59"/>
      <c r="AM289" s="59"/>
      <c r="AN289" s="59"/>
      <c r="AO289" s="59"/>
      <c r="AP289" s="59"/>
      <c r="AQ289" s="59"/>
      <c r="AR289" s="72"/>
      <c r="AS289" s="59"/>
      <c r="AT289" s="59"/>
      <c r="AU289" s="59"/>
      <c r="AV289" s="59"/>
      <c r="AW289" s="59"/>
      <c r="AX289" s="59"/>
      <c r="AY289" s="59"/>
      <c r="AZ289" s="59"/>
      <c r="BA289" s="59"/>
      <c r="BB289" s="59"/>
      <c r="BC289" s="59"/>
    </row>
    <row r="290" spans="7:55" s="34" customFormat="1" ht="12" customHeight="1" x14ac:dyDescent="0.25">
      <c r="G290" s="35"/>
      <c r="H290" s="35"/>
      <c r="I290" s="35"/>
      <c r="J290" s="35"/>
      <c r="K290" s="35"/>
      <c r="L290" s="35"/>
      <c r="M290" s="35"/>
      <c r="N290" s="35"/>
      <c r="O290" s="35"/>
      <c r="P290" s="35"/>
      <c r="Z290" s="59"/>
      <c r="AA290" s="59"/>
      <c r="AB290" s="59"/>
      <c r="AC290" s="59"/>
      <c r="AD290" s="59"/>
      <c r="AE290" s="59"/>
      <c r="AF290" s="59"/>
      <c r="AG290" s="59"/>
      <c r="AH290" s="59"/>
      <c r="AI290" s="59"/>
      <c r="AJ290" s="59"/>
      <c r="AK290" s="59"/>
      <c r="AL290" s="59"/>
      <c r="AM290" s="59"/>
      <c r="AN290" s="59"/>
      <c r="AO290" s="59"/>
      <c r="AP290" s="59"/>
      <c r="AQ290" s="59"/>
      <c r="AR290" s="72"/>
      <c r="AS290" s="59"/>
      <c r="AT290" s="59"/>
      <c r="AU290" s="59"/>
      <c r="AV290" s="59"/>
      <c r="AW290" s="59"/>
      <c r="AX290" s="59"/>
      <c r="AY290" s="59"/>
      <c r="AZ290" s="59"/>
      <c r="BA290" s="59"/>
      <c r="BB290" s="59"/>
      <c r="BC290" s="59"/>
    </row>
    <row r="291" spans="7:55" s="34" customFormat="1" ht="12" customHeight="1" x14ac:dyDescent="0.25">
      <c r="G291" s="35"/>
      <c r="H291" s="35"/>
      <c r="I291" s="35"/>
      <c r="J291" s="35"/>
      <c r="K291" s="35"/>
      <c r="L291" s="35"/>
      <c r="M291" s="35"/>
      <c r="N291" s="35"/>
      <c r="O291" s="35"/>
      <c r="P291" s="35"/>
      <c r="Z291" s="59"/>
      <c r="AA291" s="59"/>
      <c r="AB291" s="59"/>
      <c r="AC291" s="59"/>
      <c r="AD291" s="59"/>
      <c r="AE291" s="59"/>
      <c r="AF291" s="59"/>
      <c r="AG291" s="59"/>
      <c r="AH291" s="59"/>
      <c r="AI291" s="59"/>
      <c r="AJ291" s="59"/>
      <c r="AK291" s="59"/>
      <c r="AL291" s="59"/>
      <c r="AM291" s="59"/>
      <c r="AN291" s="59"/>
      <c r="AO291" s="59"/>
      <c r="AP291" s="59"/>
      <c r="AQ291" s="59"/>
      <c r="AR291" s="72"/>
      <c r="AS291" s="59"/>
      <c r="AT291" s="59"/>
      <c r="AU291" s="59"/>
      <c r="AV291" s="59"/>
      <c r="AW291" s="59"/>
      <c r="AX291" s="59"/>
      <c r="AY291" s="59"/>
      <c r="AZ291" s="59"/>
      <c r="BA291" s="59"/>
      <c r="BB291" s="59"/>
      <c r="BC291" s="59"/>
    </row>
    <row r="292" spans="7:55" s="34" customFormat="1" ht="12" customHeight="1" x14ac:dyDescent="0.25">
      <c r="G292" s="35"/>
      <c r="H292" s="35"/>
      <c r="I292" s="35"/>
      <c r="J292" s="35"/>
      <c r="K292" s="35"/>
      <c r="L292" s="35"/>
      <c r="M292" s="35"/>
      <c r="N292" s="35"/>
      <c r="O292" s="35"/>
      <c r="P292" s="35"/>
      <c r="Z292" s="59"/>
      <c r="AA292" s="59"/>
      <c r="AB292" s="59"/>
      <c r="AC292" s="59"/>
      <c r="AD292" s="59"/>
      <c r="AE292" s="59"/>
      <c r="AF292" s="59"/>
      <c r="AG292" s="59"/>
      <c r="AH292" s="59"/>
      <c r="AI292" s="59"/>
      <c r="AJ292" s="59"/>
      <c r="AK292" s="59"/>
      <c r="AL292" s="59"/>
      <c r="AM292" s="59"/>
      <c r="AN292" s="59"/>
      <c r="AO292" s="59"/>
      <c r="AP292" s="59"/>
      <c r="AQ292" s="59"/>
      <c r="AR292" s="72"/>
      <c r="AS292" s="59"/>
      <c r="AT292" s="59"/>
      <c r="AU292" s="59"/>
      <c r="AV292" s="59"/>
      <c r="AW292" s="59"/>
      <c r="AX292" s="59"/>
      <c r="AY292" s="59"/>
      <c r="AZ292" s="59"/>
      <c r="BA292" s="59"/>
      <c r="BB292" s="59"/>
      <c r="BC292" s="59"/>
    </row>
    <row r="293" spans="7:55" s="34" customFormat="1" ht="12" customHeight="1" x14ac:dyDescent="0.25">
      <c r="G293" s="35"/>
      <c r="H293" s="35"/>
      <c r="I293" s="35"/>
      <c r="J293" s="35"/>
      <c r="K293" s="35"/>
      <c r="L293" s="35"/>
      <c r="M293" s="35"/>
      <c r="N293" s="35"/>
      <c r="O293" s="35"/>
      <c r="P293" s="35"/>
      <c r="Z293" s="59"/>
      <c r="AA293" s="59"/>
      <c r="AB293" s="59"/>
      <c r="AC293" s="59"/>
      <c r="AD293" s="59"/>
      <c r="AE293" s="59"/>
      <c r="AF293" s="59"/>
      <c r="AG293" s="59"/>
      <c r="AH293" s="59"/>
      <c r="AI293" s="59"/>
      <c r="AJ293" s="59"/>
      <c r="AK293" s="59"/>
      <c r="AL293" s="59"/>
      <c r="AM293" s="59"/>
      <c r="AN293" s="59"/>
      <c r="AO293" s="59"/>
      <c r="AP293" s="59"/>
      <c r="AQ293" s="59"/>
      <c r="AR293" s="72"/>
      <c r="AS293" s="59"/>
      <c r="AT293" s="59"/>
      <c r="AU293" s="59"/>
      <c r="AV293" s="59"/>
      <c r="AW293" s="59"/>
      <c r="AX293" s="59"/>
      <c r="AY293" s="59"/>
      <c r="AZ293" s="59"/>
      <c r="BA293" s="59"/>
      <c r="BB293" s="59"/>
      <c r="BC293" s="59"/>
    </row>
    <row r="294" spans="7:55" s="34" customFormat="1" ht="12" customHeight="1" x14ac:dyDescent="0.25">
      <c r="G294" s="35"/>
      <c r="H294" s="35"/>
      <c r="I294" s="35"/>
      <c r="J294" s="35"/>
      <c r="K294" s="35"/>
      <c r="L294" s="35"/>
      <c r="M294" s="35"/>
      <c r="N294" s="35"/>
      <c r="O294" s="35"/>
      <c r="P294" s="35"/>
      <c r="Z294" s="59"/>
      <c r="AA294" s="59"/>
      <c r="AB294" s="59"/>
      <c r="AC294" s="59"/>
      <c r="AD294" s="59"/>
      <c r="AE294" s="59"/>
      <c r="AF294" s="59"/>
      <c r="AG294" s="59"/>
      <c r="AH294" s="59"/>
      <c r="AI294" s="59"/>
      <c r="AJ294" s="59"/>
      <c r="AK294" s="59"/>
      <c r="AL294" s="59"/>
      <c r="AM294" s="59"/>
      <c r="AN294" s="59"/>
      <c r="AO294" s="59"/>
      <c r="AP294" s="59"/>
      <c r="AQ294" s="59"/>
      <c r="AR294" s="72"/>
      <c r="AS294" s="59"/>
      <c r="AT294" s="59"/>
      <c r="AU294" s="59"/>
      <c r="AV294" s="59"/>
      <c r="AW294" s="59"/>
      <c r="AX294" s="59"/>
      <c r="AY294" s="59"/>
      <c r="AZ294" s="59"/>
      <c r="BA294" s="59"/>
      <c r="BB294" s="59"/>
      <c r="BC294" s="59"/>
    </row>
    <row r="295" spans="7:55" s="34" customFormat="1" ht="12" customHeight="1" x14ac:dyDescent="0.25">
      <c r="G295" s="35"/>
      <c r="H295" s="35"/>
      <c r="I295" s="35"/>
      <c r="J295" s="35"/>
      <c r="K295" s="35"/>
      <c r="L295" s="35"/>
      <c r="M295" s="35"/>
      <c r="N295" s="35"/>
      <c r="O295" s="35"/>
      <c r="P295" s="35"/>
      <c r="Z295" s="59"/>
      <c r="AA295" s="59"/>
      <c r="AB295" s="59"/>
      <c r="AC295" s="59"/>
      <c r="AD295" s="59"/>
      <c r="AE295" s="59"/>
      <c r="AF295" s="59"/>
      <c r="AG295" s="59"/>
      <c r="AH295" s="59"/>
      <c r="AI295" s="59"/>
      <c r="AJ295" s="59"/>
      <c r="AK295" s="59"/>
      <c r="AL295" s="59"/>
      <c r="AM295" s="59"/>
      <c r="AN295" s="59"/>
      <c r="AO295" s="59"/>
      <c r="AP295" s="59"/>
      <c r="AQ295" s="59"/>
      <c r="AR295" s="72"/>
      <c r="AS295" s="59"/>
      <c r="AT295" s="59"/>
      <c r="AU295" s="59"/>
      <c r="AV295" s="59"/>
      <c r="AW295" s="59"/>
      <c r="AX295" s="59"/>
      <c r="AY295" s="59"/>
      <c r="AZ295" s="59"/>
      <c r="BA295" s="59"/>
      <c r="BB295" s="59"/>
      <c r="BC295" s="59"/>
    </row>
    <row r="296" spans="7:55" s="34" customFormat="1" ht="12" customHeight="1" x14ac:dyDescent="0.25">
      <c r="G296" s="35"/>
      <c r="H296" s="35"/>
      <c r="I296" s="35"/>
      <c r="J296" s="35"/>
      <c r="K296" s="35"/>
      <c r="L296" s="35"/>
      <c r="M296" s="35"/>
      <c r="N296" s="35"/>
      <c r="O296" s="35"/>
      <c r="P296" s="35"/>
      <c r="Z296" s="59"/>
      <c r="AA296" s="59"/>
      <c r="AB296" s="59"/>
      <c r="AC296" s="59"/>
      <c r="AD296" s="59"/>
      <c r="AE296" s="59"/>
      <c r="AF296" s="59"/>
      <c r="AG296" s="59"/>
      <c r="AH296" s="59"/>
      <c r="AI296" s="59"/>
      <c r="AJ296" s="59"/>
      <c r="AK296" s="59"/>
      <c r="AL296" s="59"/>
      <c r="AM296" s="59"/>
      <c r="AN296" s="59"/>
      <c r="AO296" s="59"/>
      <c r="AP296" s="59"/>
      <c r="AQ296" s="59"/>
      <c r="AR296" s="72"/>
      <c r="AS296" s="59"/>
      <c r="AT296" s="59"/>
      <c r="AU296" s="59"/>
      <c r="AV296" s="59"/>
      <c r="AW296" s="59"/>
      <c r="AX296" s="59"/>
      <c r="AY296" s="59"/>
      <c r="AZ296" s="59"/>
      <c r="BA296" s="59"/>
      <c r="BB296" s="59"/>
      <c r="BC296" s="59"/>
    </row>
    <row r="297" spans="7:55" s="34" customFormat="1" ht="12" customHeight="1" x14ac:dyDescent="0.25">
      <c r="G297" s="35"/>
      <c r="H297" s="35"/>
      <c r="I297" s="35"/>
      <c r="J297" s="35"/>
      <c r="K297" s="35"/>
      <c r="L297" s="35"/>
      <c r="M297" s="35"/>
      <c r="N297" s="35"/>
      <c r="O297" s="35"/>
      <c r="P297" s="35"/>
      <c r="Z297" s="59"/>
      <c r="AA297" s="59"/>
      <c r="AB297" s="59"/>
      <c r="AC297" s="59"/>
      <c r="AD297" s="59"/>
      <c r="AE297" s="59"/>
      <c r="AF297" s="59"/>
      <c r="AG297" s="59"/>
      <c r="AH297" s="59"/>
      <c r="AI297" s="59"/>
      <c r="AJ297" s="59"/>
      <c r="AK297" s="59"/>
      <c r="AL297" s="59"/>
      <c r="AM297" s="59"/>
      <c r="AN297" s="59"/>
      <c r="AO297" s="59"/>
      <c r="AP297" s="59"/>
      <c r="AQ297" s="59"/>
      <c r="AR297" s="72"/>
      <c r="AS297" s="59"/>
      <c r="AT297" s="59"/>
      <c r="AU297" s="59"/>
      <c r="AV297" s="59"/>
      <c r="AW297" s="59"/>
      <c r="AX297" s="59"/>
      <c r="AY297" s="59"/>
      <c r="AZ297" s="59"/>
      <c r="BA297" s="59"/>
      <c r="BB297" s="59"/>
      <c r="BC297" s="59"/>
    </row>
    <row r="298" spans="7:55" s="34" customFormat="1" ht="12" customHeight="1" x14ac:dyDescent="0.25">
      <c r="G298" s="35"/>
      <c r="H298" s="35"/>
      <c r="I298" s="35"/>
      <c r="J298" s="35"/>
      <c r="K298" s="35"/>
      <c r="L298" s="35"/>
      <c r="M298" s="35"/>
      <c r="N298" s="35"/>
      <c r="O298" s="35"/>
      <c r="P298" s="35"/>
      <c r="Z298" s="59"/>
      <c r="AA298" s="59"/>
      <c r="AB298" s="59"/>
      <c r="AC298" s="59"/>
      <c r="AD298" s="59"/>
      <c r="AE298" s="59"/>
      <c r="AF298" s="59"/>
      <c r="AG298" s="59"/>
      <c r="AH298" s="59"/>
      <c r="AI298" s="59"/>
      <c r="AJ298" s="59"/>
      <c r="AK298" s="59"/>
      <c r="AL298" s="59"/>
      <c r="AM298" s="59"/>
      <c r="AN298" s="59"/>
      <c r="AO298" s="59"/>
      <c r="AP298" s="59"/>
      <c r="AQ298" s="59"/>
      <c r="AR298" s="72"/>
      <c r="AS298" s="59"/>
      <c r="AT298" s="59"/>
      <c r="AU298" s="59"/>
      <c r="AV298" s="59"/>
      <c r="AW298" s="59"/>
      <c r="AX298" s="59"/>
      <c r="AY298" s="59"/>
      <c r="AZ298" s="59"/>
      <c r="BA298" s="59"/>
      <c r="BB298" s="59"/>
      <c r="BC298" s="59"/>
    </row>
    <row r="299" spans="7:55" s="34" customFormat="1" ht="12" customHeight="1" x14ac:dyDescent="0.25">
      <c r="G299" s="35"/>
      <c r="H299" s="35"/>
      <c r="I299" s="35"/>
      <c r="J299" s="35"/>
      <c r="K299" s="35"/>
      <c r="L299" s="35"/>
      <c r="M299" s="35"/>
      <c r="N299" s="35"/>
      <c r="O299" s="35"/>
      <c r="P299" s="35"/>
      <c r="Z299" s="59"/>
      <c r="AA299" s="59"/>
      <c r="AB299" s="59"/>
      <c r="AC299" s="59"/>
      <c r="AD299" s="59"/>
      <c r="AE299" s="59"/>
      <c r="AF299" s="59"/>
      <c r="AG299" s="59"/>
      <c r="AH299" s="59"/>
      <c r="AI299" s="59"/>
      <c r="AJ299" s="59"/>
      <c r="AK299" s="59"/>
      <c r="AL299" s="59"/>
      <c r="AM299" s="59"/>
      <c r="AN299" s="59"/>
      <c r="AO299" s="59"/>
      <c r="AP299" s="59"/>
      <c r="AQ299" s="59"/>
      <c r="AR299" s="72"/>
      <c r="AS299" s="59"/>
      <c r="AT299" s="59"/>
      <c r="AU299" s="59"/>
      <c r="AV299" s="59"/>
      <c r="AW299" s="59"/>
      <c r="AX299" s="59"/>
      <c r="AY299" s="59"/>
      <c r="AZ299" s="59"/>
      <c r="BA299" s="59"/>
      <c r="BB299" s="59"/>
      <c r="BC299" s="59"/>
    </row>
    <row r="300" spans="7:55" s="34" customFormat="1" ht="12" customHeight="1" x14ac:dyDescent="0.25">
      <c r="G300" s="35"/>
      <c r="H300" s="35"/>
      <c r="I300" s="35"/>
      <c r="J300" s="35"/>
      <c r="K300" s="35"/>
      <c r="L300" s="35"/>
      <c r="M300" s="35"/>
      <c r="N300" s="35"/>
      <c r="O300" s="35"/>
      <c r="P300" s="35"/>
      <c r="Z300" s="59"/>
      <c r="AA300" s="59"/>
      <c r="AB300" s="59"/>
      <c r="AC300" s="59"/>
      <c r="AD300" s="59"/>
      <c r="AE300" s="59"/>
      <c r="AF300" s="59"/>
      <c r="AG300" s="59"/>
      <c r="AH300" s="59"/>
      <c r="AI300" s="59"/>
      <c r="AJ300" s="59"/>
      <c r="AK300" s="59"/>
      <c r="AL300" s="59"/>
      <c r="AM300" s="59"/>
      <c r="AN300" s="59"/>
      <c r="AO300" s="59"/>
      <c r="AP300" s="59"/>
      <c r="AQ300" s="59"/>
      <c r="AR300" s="72"/>
      <c r="AS300" s="59"/>
      <c r="AT300" s="59"/>
      <c r="AU300" s="59"/>
      <c r="AV300" s="59"/>
      <c r="AW300" s="59"/>
      <c r="AX300" s="59"/>
      <c r="AY300" s="59"/>
      <c r="AZ300" s="59"/>
      <c r="BA300" s="59"/>
      <c r="BB300" s="59"/>
      <c r="BC300" s="59"/>
    </row>
    <row r="301" spans="7:55" s="34" customFormat="1" ht="12" customHeight="1" x14ac:dyDescent="0.25">
      <c r="G301" s="35"/>
      <c r="H301" s="35"/>
      <c r="I301" s="35"/>
      <c r="J301" s="35"/>
      <c r="K301" s="35"/>
      <c r="L301" s="35"/>
      <c r="M301" s="35"/>
      <c r="N301" s="35"/>
      <c r="O301" s="35"/>
      <c r="P301" s="35"/>
      <c r="Z301" s="59"/>
      <c r="AA301" s="59"/>
      <c r="AB301" s="59"/>
      <c r="AC301" s="59"/>
      <c r="AD301" s="59"/>
      <c r="AE301" s="59"/>
      <c r="AF301" s="59"/>
      <c r="AG301" s="59"/>
      <c r="AH301" s="59"/>
      <c r="AI301" s="59"/>
      <c r="AJ301" s="59"/>
      <c r="AK301" s="59"/>
      <c r="AL301" s="59"/>
      <c r="AM301" s="59"/>
      <c r="AN301" s="59"/>
      <c r="AO301" s="59"/>
      <c r="AP301" s="59"/>
      <c r="AQ301" s="59"/>
      <c r="AR301" s="72"/>
      <c r="AS301" s="59"/>
      <c r="AT301" s="59"/>
      <c r="AU301" s="59"/>
      <c r="AV301" s="59"/>
      <c r="AW301" s="59"/>
      <c r="AX301" s="59"/>
      <c r="AY301" s="59"/>
      <c r="AZ301" s="59"/>
      <c r="BA301" s="59"/>
      <c r="BB301" s="59"/>
      <c r="BC301" s="59"/>
    </row>
    <row r="302" spans="7:55" s="34" customFormat="1" ht="12" customHeight="1" x14ac:dyDescent="0.25">
      <c r="G302" s="35"/>
      <c r="H302" s="35"/>
      <c r="I302" s="35"/>
      <c r="J302" s="35"/>
      <c r="K302" s="35"/>
      <c r="L302" s="35"/>
      <c r="M302" s="35"/>
      <c r="N302" s="35"/>
      <c r="O302" s="35"/>
      <c r="P302" s="35"/>
      <c r="Z302" s="59"/>
      <c r="AA302" s="59"/>
      <c r="AB302" s="59"/>
      <c r="AC302" s="59"/>
      <c r="AD302" s="59"/>
      <c r="AE302" s="59"/>
      <c r="AF302" s="59"/>
      <c r="AG302" s="59"/>
      <c r="AH302" s="59"/>
      <c r="AI302" s="59"/>
      <c r="AJ302" s="59"/>
      <c r="AK302" s="59"/>
      <c r="AL302" s="59"/>
      <c r="AM302" s="59"/>
      <c r="AN302" s="59"/>
      <c r="AO302" s="59"/>
      <c r="AP302" s="59"/>
      <c r="AQ302" s="59"/>
      <c r="AR302" s="72"/>
      <c r="AS302" s="59"/>
      <c r="AT302" s="59"/>
      <c r="AU302" s="59"/>
      <c r="AV302" s="59"/>
      <c r="AW302" s="59"/>
      <c r="AX302" s="59"/>
      <c r="AY302" s="59"/>
      <c r="AZ302" s="59"/>
      <c r="BA302" s="59"/>
      <c r="BB302" s="59"/>
      <c r="BC302" s="59"/>
    </row>
    <row r="303" spans="7:55" s="34" customFormat="1" ht="12" customHeight="1" x14ac:dyDescent="0.25">
      <c r="G303" s="35"/>
      <c r="H303" s="35"/>
      <c r="I303" s="35"/>
      <c r="J303" s="35"/>
      <c r="K303" s="35"/>
      <c r="L303" s="35"/>
      <c r="M303" s="35"/>
      <c r="N303" s="35"/>
      <c r="O303" s="35"/>
      <c r="P303" s="35"/>
      <c r="Z303" s="59"/>
      <c r="AA303" s="59"/>
      <c r="AB303" s="59"/>
      <c r="AC303" s="59"/>
      <c r="AD303" s="59"/>
      <c r="AE303" s="59"/>
      <c r="AF303" s="59"/>
      <c r="AG303" s="59"/>
      <c r="AH303" s="59"/>
      <c r="AI303" s="59"/>
      <c r="AJ303" s="59"/>
      <c r="AK303" s="59"/>
      <c r="AL303" s="59"/>
      <c r="AM303" s="59"/>
      <c r="AN303" s="59"/>
      <c r="AO303" s="59"/>
      <c r="AP303" s="59"/>
      <c r="AQ303" s="59"/>
      <c r="AR303" s="72"/>
      <c r="AS303" s="59"/>
      <c r="AT303" s="59"/>
      <c r="AU303" s="59"/>
      <c r="AV303" s="59"/>
      <c r="AW303" s="59"/>
      <c r="AX303" s="59"/>
      <c r="AY303" s="59"/>
      <c r="AZ303" s="59"/>
      <c r="BA303" s="59"/>
      <c r="BB303" s="59"/>
      <c r="BC303" s="59"/>
    </row>
    <row r="304" spans="7:55" s="34" customFormat="1" ht="12" customHeight="1" x14ac:dyDescent="0.25">
      <c r="G304" s="35"/>
      <c r="H304" s="35"/>
      <c r="I304" s="35"/>
      <c r="J304" s="35"/>
      <c r="K304" s="35"/>
      <c r="L304" s="35"/>
      <c r="M304" s="35"/>
      <c r="N304" s="35"/>
      <c r="O304" s="35"/>
      <c r="P304" s="35"/>
      <c r="Z304" s="59"/>
      <c r="AA304" s="59"/>
      <c r="AB304" s="59"/>
      <c r="AC304" s="59"/>
      <c r="AD304" s="59"/>
      <c r="AE304" s="59"/>
      <c r="AF304" s="59"/>
      <c r="AG304" s="59"/>
      <c r="AH304" s="59"/>
      <c r="AI304" s="59"/>
      <c r="AJ304" s="59"/>
      <c r="AK304" s="59"/>
      <c r="AL304" s="59"/>
      <c r="AM304" s="59"/>
      <c r="AN304" s="59"/>
      <c r="AO304" s="59"/>
      <c r="AP304" s="59"/>
      <c r="AQ304" s="59"/>
      <c r="AR304" s="72"/>
      <c r="AS304" s="59"/>
      <c r="AT304" s="59"/>
      <c r="AU304" s="59"/>
      <c r="AV304" s="59"/>
      <c r="AW304" s="59"/>
      <c r="AX304" s="59"/>
      <c r="AY304" s="59"/>
      <c r="AZ304" s="59"/>
      <c r="BA304" s="59"/>
      <c r="BB304" s="59"/>
      <c r="BC304" s="59"/>
    </row>
    <row r="305" spans="7:55" s="34" customFormat="1" ht="12" customHeight="1" x14ac:dyDescent="0.25">
      <c r="G305" s="35"/>
      <c r="H305" s="35"/>
      <c r="I305" s="35"/>
      <c r="J305" s="35"/>
      <c r="K305" s="35"/>
      <c r="L305" s="35"/>
      <c r="M305" s="35"/>
      <c r="N305" s="35"/>
      <c r="O305" s="35"/>
      <c r="P305" s="35"/>
      <c r="Z305" s="59"/>
      <c r="AA305" s="59"/>
      <c r="AB305" s="59"/>
      <c r="AC305" s="59"/>
      <c r="AD305" s="59"/>
      <c r="AE305" s="59"/>
      <c r="AF305" s="59"/>
      <c r="AG305" s="59"/>
      <c r="AH305" s="59"/>
      <c r="AI305" s="59"/>
      <c r="AJ305" s="59"/>
      <c r="AK305" s="59"/>
      <c r="AL305" s="59"/>
      <c r="AM305" s="59"/>
      <c r="AN305" s="59"/>
      <c r="AO305" s="59"/>
      <c r="AP305" s="59"/>
      <c r="AQ305" s="59"/>
      <c r="AR305" s="72"/>
      <c r="AS305" s="59"/>
      <c r="AT305" s="59"/>
      <c r="AU305" s="59"/>
      <c r="AV305" s="59"/>
      <c r="AW305" s="59"/>
      <c r="AX305" s="59"/>
      <c r="AY305" s="59"/>
      <c r="AZ305" s="59"/>
      <c r="BA305" s="59"/>
      <c r="BB305" s="59"/>
      <c r="BC305" s="59"/>
    </row>
    <row r="306" spans="7:55" s="34" customFormat="1" ht="12" customHeight="1" x14ac:dyDescent="0.25">
      <c r="G306" s="35"/>
      <c r="H306" s="35"/>
      <c r="I306" s="35"/>
      <c r="J306" s="35"/>
      <c r="K306" s="35"/>
      <c r="L306" s="35"/>
      <c r="M306" s="35"/>
      <c r="N306" s="35"/>
      <c r="O306" s="35"/>
      <c r="P306" s="35"/>
      <c r="Z306" s="59"/>
      <c r="AA306" s="59"/>
      <c r="AB306" s="59"/>
      <c r="AC306" s="59"/>
      <c r="AD306" s="59"/>
      <c r="AE306" s="59"/>
      <c r="AF306" s="59"/>
      <c r="AG306" s="59"/>
      <c r="AH306" s="59"/>
      <c r="AI306" s="59"/>
      <c r="AJ306" s="59"/>
      <c r="AK306" s="59"/>
      <c r="AL306" s="59"/>
      <c r="AM306" s="59"/>
      <c r="AN306" s="59"/>
      <c r="AO306" s="59"/>
      <c r="AP306" s="59"/>
      <c r="AQ306" s="59"/>
      <c r="AR306" s="72"/>
      <c r="AS306" s="59"/>
      <c r="AT306" s="59"/>
      <c r="AU306" s="59"/>
      <c r="AV306" s="59"/>
      <c r="AW306" s="59"/>
      <c r="AX306" s="59"/>
      <c r="AY306" s="59"/>
      <c r="AZ306" s="59"/>
      <c r="BA306" s="59"/>
      <c r="BB306" s="59"/>
      <c r="BC306" s="59"/>
    </row>
    <row r="307" spans="7:55" s="34" customFormat="1" ht="12" customHeight="1" x14ac:dyDescent="0.25">
      <c r="G307" s="35"/>
      <c r="H307" s="35"/>
      <c r="I307" s="35"/>
      <c r="J307" s="35"/>
      <c r="K307" s="35"/>
      <c r="L307" s="35"/>
      <c r="M307" s="35"/>
      <c r="N307" s="35"/>
      <c r="O307" s="35"/>
      <c r="P307" s="35"/>
      <c r="Z307" s="59"/>
      <c r="AA307" s="59"/>
      <c r="AB307" s="59"/>
      <c r="AC307" s="59"/>
      <c r="AD307" s="59"/>
      <c r="AE307" s="59"/>
      <c r="AF307" s="59"/>
      <c r="AG307" s="59"/>
      <c r="AH307" s="59"/>
      <c r="AI307" s="59"/>
      <c r="AJ307" s="59"/>
      <c r="AK307" s="59"/>
      <c r="AL307" s="59"/>
      <c r="AM307" s="59"/>
      <c r="AN307" s="59"/>
      <c r="AO307" s="59"/>
      <c r="AP307" s="59"/>
      <c r="AQ307" s="59"/>
      <c r="AR307" s="72"/>
      <c r="AS307" s="59"/>
      <c r="AT307" s="59"/>
      <c r="AU307" s="59"/>
      <c r="AV307" s="59"/>
      <c r="AW307" s="59"/>
      <c r="AX307" s="59"/>
      <c r="AY307" s="59"/>
      <c r="AZ307" s="59"/>
      <c r="BA307" s="59"/>
      <c r="BB307" s="59"/>
      <c r="BC307" s="59"/>
    </row>
    <row r="308" spans="7:55" s="34" customFormat="1" ht="12" customHeight="1" x14ac:dyDescent="0.25">
      <c r="G308" s="35"/>
      <c r="H308" s="35"/>
      <c r="I308" s="35"/>
      <c r="J308" s="35"/>
      <c r="K308" s="35"/>
      <c r="L308" s="35"/>
      <c r="M308" s="35"/>
      <c r="N308" s="35"/>
      <c r="O308" s="35"/>
      <c r="P308" s="35"/>
      <c r="Z308" s="59"/>
      <c r="AA308" s="59"/>
      <c r="AB308" s="59"/>
      <c r="AC308" s="59"/>
      <c r="AD308" s="59"/>
      <c r="AE308" s="59"/>
      <c r="AF308" s="59"/>
      <c r="AG308" s="59"/>
      <c r="AH308" s="59"/>
      <c r="AI308" s="59"/>
      <c r="AJ308" s="59"/>
      <c r="AK308" s="59"/>
      <c r="AL308" s="59"/>
      <c r="AM308" s="59"/>
      <c r="AN308" s="59"/>
      <c r="AO308" s="59"/>
      <c r="AP308" s="59"/>
      <c r="AQ308" s="59"/>
      <c r="AR308" s="72"/>
      <c r="AS308" s="59"/>
      <c r="AT308" s="59"/>
      <c r="AU308" s="59"/>
      <c r="AV308" s="59"/>
      <c r="AW308" s="59"/>
      <c r="AX308" s="59"/>
      <c r="AY308" s="59"/>
      <c r="AZ308" s="59"/>
      <c r="BA308" s="59"/>
      <c r="BB308" s="59"/>
      <c r="BC308" s="59"/>
    </row>
    <row r="309" spans="7:55" s="34" customFormat="1" ht="12" customHeight="1" x14ac:dyDescent="0.25">
      <c r="G309" s="35"/>
      <c r="H309" s="35"/>
      <c r="I309" s="35"/>
      <c r="J309" s="35"/>
      <c r="K309" s="35"/>
      <c r="L309" s="35"/>
      <c r="M309" s="35"/>
      <c r="N309" s="35"/>
      <c r="O309" s="35"/>
      <c r="P309" s="35"/>
      <c r="Z309" s="59"/>
      <c r="AA309" s="59"/>
      <c r="AB309" s="59"/>
      <c r="AC309" s="59"/>
      <c r="AD309" s="59"/>
      <c r="AE309" s="59"/>
      <c r="AF309" s="59"/>
      <c r="AG309" s="59"/>
      <c r="AH309" s="59"/>
      <c r="AI309" s="59"/>
      <c r="AJ309" s="59"/>
      <c r="AK309" s="59"/>
      <c r="AL309" s="59"/>
      <c r="AM309" s="59"/>
      <c r="AN309" s="59"/>
      <c r="AO309" s="59"/>
      <c r="AP309" s="59"/>
      <c r="AQ309" s="59"/>
      <c r="AR309" s="72"/>
      <c r="AS309" s="59"/>
      <c r="AT309" s="59"/>
      <c r="AU309" s="59"/>
      <c r="AV309" s="59"/>
      <c r="AW309" s="59"/>
      <c r="AX309" s="59"/>
      <c r="AY309" s="59"/>
      <c r="AZ309" s="59"/>
      <c r="BA309" s="59"/>
      <c r="BB309" s="59"/>
      <c r="BC309" s="59"/>
    </row>
    <row r="310" spans="7:55" s="34" customFormat="1" ht="12" customHeight="1" x14ac:dyDescent="0.25">
      <c r="G310" s="35"/>
      <c r="H310" s="35"/>
      <c r="I310" s="35"/>
      <c r="J310" s="35"/>
      <c r="K310" s="35"/>
      <c r="L310" s="35"/>
      <c r="M310" s="35"/>
      <c r="N310" s="35"/>
      <c r="O310" s="35"/>
      <c r="P310" s="35"/>
      <c r="Z310" s="59"/>
      <c r="AA310" s="59"/>
      <c r="AB310" s="59"/>
      <c r="AC310" s="59"/>
      <c r="AD310" s="59"/>
      <c r="AE310" s="59"/>
      <c r="AF310" s="59"/>
      <c r="AG310" s="59"/>
      <c r="AH310" s="59"/>
      <c r="AI310" s="59"/>
      <c r="AJ310" s="59"/>
      <c r="AK310" s="59"/>
      <c r="AL310" s="59"/>
      <c r="AM310" s="59"/>
      <c r="AN310" s="59"/>
      <c r="AO310" s="59"/>
      <c r="AP310" s="59"/>
      <c r="AQ310" s="59"/>
      <c r="AR310" s="72"/>
      <c r="AS310" s="59"/>
      <c r="AT310" s="59"/>
      <c r="AU310" s="59"/>
      <c r="AV310" s="59"/>
      <c r="AW310" s="59"/>
      <c r="AX310" s="59"/>
      <c r="AY310" s="59"/>
      <c r="AZ310" s="59"/>
      <c r="BA310" s="59"/>
      <c r="BB310" s="59"/>
      <c r="BC310" s="59"/>
    </row>
    <row r="311" spans="7:55" s="34" customFormat="1" ht="12" customHeight="1" x14ac:dyDescent="0.25">
      <c r="G311" s="35"/>
      <c r="H311" s="35"/>
      <c r="I311" s="35"/>
      <c r="J311" s="35"/>
      <c r="K311" s="35"/>
      <c r="L311" s="35"/>
      <c r="M311" s="35"/>
      <c r="N311" s="35"/>
      <c r="O311" s="35"/>
      <c r="P311" s="35"/>
      <c r="Z311" s="59"/>
      <c r="AA311" s="59"/>
      <c r="AB311" s="59"/>
      <c r="AC311" s="59"/>
      <c r="AD311" s="59"/>
      <c r="AE311" s="59"/>
      <c r="AF311" s="59"/>
      <c r="AG311" s="59"/>
      <c r="AH311" s="59"/>
      <c r="AI311" s="59"/>
      <c r="AJ311" s="59"/>
      <c r="AK311" s="59"/>
      <c r="AL311" s="59"/>
      <c r="AM311" s="59"/>
      <c r="AN311" s="59"/>
      <c r="AO311" s="59"/>
      <c r="AP311" s="59"/>
      <c r="AQ311" s="59"/>
      <c r="AR311" s="72"/>
      <c r="AS311" s="59"/>
      <c r="AT311" s="59"/>
      <c r="AU311" s="59"/>
      <c r="AV311" s="59"/>
      <c r="AW311" s="59"/>
      <c r="AX311" s="59"/>
      <c r="AY311" s="59"/>
      <c r="AZ311" s="59"/>
      <c r="BA311" s="59"/>
      <c r="BB311" s="59"/>
      <c r="BC311" s="59"/>
    </row>
    <row r="312" spans="7:55" s="34" customFormat="1" ht="12" customHeight="1" x14ac:dyDescent="0.25">
      <c r="G312" s="35"/>
      <c r="H312" s="35"/>
      <c r="I312" s="35"/>
      <c r="J312" s="35"/>
      <c r="K312" s="35"/>
      <c r="L312" s="35"/>
      <c r="M312" s="35"/>
      <c r="N312" s="35"/>
      <c r="O312" s="35"/>
      <c r="P312" s="35"/>
      <c r="Z312" s="59"/>
      <c r="AA312" s="59"/>
      <c r="AB312" s="59"/>
      <c r="AC312" s="59"/>
      <c r="AD312" s="59"/>
      <c r="AE312" s="59"/>
      <c r="AF312" s="59"/>
      <c r="AG312" s="59"/>
      <c r="AH312" s="59"/>
      <c r="AI312" s="59"/>
      <c r="AJ312" s="59"/>
      <c r="AK312" s="59"/>
      <c r="AL312" s="59"/>
      <c r="AM312" s="59"/>
      <c r="AN312" s="59"/>
      <c r="AO312" s="59"/>
      <c r="AP312" s="59"/>
      <c r="AQ312" s="59"/>
      <c r="AR312" s="72"/>
      <c r="AS312" s="59"/>
      <c r="AT312" s="59"/>
      <c r="AU312" s="59"/>
      <c r="AV312" s="59"/>
      <c r="AW312" s="59"/>
      <c r="AX312" s="59"/>
      <c r="AY312" s="59"/>
      <c r="AZ312" s="59"/>
      <c r="BA312" s="59"/>
      <c r="BB312" s="59"/>
      <c r="BC312" s="59"/>
    </row>
    <row r="313" spans="7:55" s="34" customFormat="1" ht="12" customHeight="1" x14ac:dyDescent="0.25">
      <c r="G313" s="35"/>
      <c r="H313" s="35"/>
      <c r="I313" s="35"/>
      <c r="J313" s="35"/>
      <c r="K313" s="35"/>
      <c r="L313" s="35"/>
      <c r="M313" s="35"/>
      <c r="N313" s="35"/>
      <c r="O313" s="35"/>
      <c r="P313" s="35"/>
      <c r="Z313" s="59"/>
      <c r="AA313" s="59"/>
      <c r="AB313" s="59"/>
      <c r="AC313" s="59"/>
      <c r="AD313" s="59"/>
      <c r="AE313" s="59"/>
      <c r="AF313" s="59"/>
      <c r="AG313" s="59"/>
      <c r="AH313" s="59"/>
      <c r="AI313" s="59"/>
      <c r="AJ313" s="59"/>
      <c r="AK313" s="59"/>
      <c r="AL313" s="59"/>
      <c r="AM313" s="59"/>
      <c r="AN313" s="59"/>
      <c r="AO313" s="59"/>
      <c r="AP313" s="59"/>
      <c r="AQ313" s="59"/>
      <c r="AR313" s="72"/>
      <c r="AS313" s="59"/>
      <c r="AT313" s="59"/>
      <c r="AU313" s="59"/>
      <c r="AV313" s="59"/>
      <c r="AW313" s="59"/>
      <c r="AX313" s="59"/>
      <c r="AY313" s="59"/>
      <c r="AZ313" s="59"/>
      <c r="BA313" s="59"/>
      <c r="BB313" s="59"/>
      <c r="BC313" s="59"/>
    </row>
    <row r="314" spans="7:55" s="34" customFormat="1" ht="12" customHeight="1" x14ac:dyDescent="0.25">
      <c r="G314" s="35"/>
      <c r="H314" s="35"/>
      <c r="I314" s="35"/>
      <c r="J314" s="35"/>
      <c r="K314" s="35"/>
      <c r="L314" s="35"/>
      <c r="M314" s="35"/>
      <c r="N314" s="35"/>
      <c r="O314" s="35"/>
      <c r="P314" s="35"/>
      <c r="Z314" s="59"/>
      <c r="AA314" s="59"/>
      <c r="AB314" s="59"/>
      <c r="AC314" s="59"/>
      <c r="AD314" s="59"/>
      <c r="AE314" s="59"/>
      <c r="AF314" s="59"/>
      <c r="AG314" s="59"/>
      <c r="AH314" s="59"/>
      <c r="AI314" s="59"/>
      <c r="AJ314" s="59"/>
      <c r="AK314" s="59"/>
      <c r="AL314" s="59"/>
      <c r="AM314" s="59"/>
      <c r="AN314" s="59"/>
      <c r="AO314" s="59"/>
      <c r="AP314" s="59"/>
      <c r="AQ314" s="59"/>
      <c r="AR314" s="72"/>
      <c r="AS314" s="59"/>
      <c r="AT314" s="59"/>
      <c r="AU314" s="59"/>
      <c r="AV314" s="59"/>
      <c r="AW314" s="59"/>
      <c r="AX314" s="59"/>
      <c r="AY314" s="59"/>
      <c r="AZ314" s="59"/>
      <c r="BA314" s="59"/>
      <c r="BB314" s="59"/>
      <c r="BC314" s="59"/>
    </row>
    <row r="315" spans="7:55" s="34" customFormat="1" ht="12" customHeight="1" x14ac:dyDescent="0.25">
      <c r="G315" s="35"/>
      <c r="H315" s="35"/>
      <c r="I315" s="35"/>
      <c r="J315" s="35"/>
      <c r="K315" s="35"/>
      <c r="L315" s="35"/>
      <c r="M315" s="35"/>
      <c r="N315" s="35"/>
      <c r="O315" s="35"/>
      <c r="P315" s="35"/>
      <c r="Z315" s="59"/>
      <c r="AA315" s="59"/>
      <c r="AB315" s="59"/>
      <c r="AC315" s="59"/>
      <c r="AD315" s="59"/>
      <c r="AE315" s="59"/>
      <c r="AF315" s="59"/>
      <c r="AG315" s="59"/>
      <c r="AH315" s="59"/>
      <c r="AI315" s="59"/>
      <c r="AJ315" s="59"/>
      <c r="AK315" s="59"/>
      <c r="AL315" s="59"/>
      <c r="AM315" s="59"/>
      <c r="AN315" s="59"/>
      <c r="AO315" s="59"/>
      <c r="AP315" s="59"/>
      <c r="AQ315" s="59"/>
      <c r="AR315" s="72"/>
      <c r="AS315" s="59"/>
      <c r="AT315" s="59"/>
      <c r="AU315" s="59"/>
      <c r="AV315" s="59"/>
      <c r="AW315" s="59"/>
      <c r="AX315" s="59"/>
      <c r="AY315" s="59"/>
      <c r="AZ315" s="59"/>
      <c r="BA315" s="59"/>
      <c r="BB315" s="59"/>
      <c r="BC315" s="59"/>
    </row>
    <row r="316" spans="7:55" s="34" customFormat="1" ht="12" customHeight="1" x14ac:dyDescent="0.25">
      <c r="G316" s="35"/>
      <c r="H316" s="35"/>
      <c r="I316" s="35"/>
      <c r="J316" s="35"/>
      <c r="K316" s="35"/>
      <c r="L316" s="35"/>
      <c r="M316" s="35"/>
      <c r="N316" s="35"/>
      <c r="O316" s="35"/>
      <c r="P316" s="35"/>
      <c r="Z316" s="59"/>
      <c r="AA316" s="59"/>
      <c r="AB316" s="59"/>
      <c r="AC316" s="59"/>
      <c r="AD316" s="59"/>
      <c r="AE316" s="59"/>
      <c r="AF316" s="59"/>
      <c r="AG316" s="59"/>
      <c r="AH316" s="59"/>
      <c r="AI316" s="59"/>
      <c r="AJ316" s="59"/>
      <c r="AK316" s="59"/>
      <c r="AL316" s="59"/>
      <c r="AM316" s="59"/>
      <c r="AN316" s="59"/>
      <c r="AO316" s="59"/>
      <c r="AP316" s="59"/>
      <c r="AQ316" s="59"/>
      <c r="AR316" s="72"/>
      <c r="AS316" s="59"/>
      <c r="AT316" s="59"/>
      <c r="AU316" s="59"/>
      <c r="AV316" s="59"/>
      <c r="AW316" s="59"/>
      <c r="AX316" s="59"/>
      <c r="AY316" s="59"/>
      <c r="AZ316" s="59"/>
      <c r="BA316" s="59"/>
      <c r="BB316" s="59"/>
      <c r="BC316" s="59"/>
    </row>
    <row r="317" spans="7:55" s="34" customFormat="1" ht="12" customHeight="1" x14ac:dyDescent="0.25">
      <c r="G317" s="35"/>
      <c r="H317" s="35"/>
      <c r="I317" s="35"/>
      <c r="J317" s="35"/>
      <c r="K317" s="35"/>
      <c r="L317" s="35"/>
      <c r="M317" s="35"/>
      <c r="N317" s="35"/>
      <c r="O317" s="35"/>
      <c r="P317" s="35"/>
      <c r="Z317" s="59"/>
      <c r="AA317" s="59"/>
      <c r="AB317" s="59"/>
      <c r="AC317" s="59"/>
      <c r="AD317" s="59"/>
      <c r="AE317" s="59"/>
      <c r="AF317" s="59"/>
      <c r="AG317" s="59"/>
      <c r="AH317" s="59"/>
      <c r="AI317" s="59"/>
      <c r="AJ317" s="59"/>
      <c r="AK317" s="59"/>
      <c r="AL317" s="59"/>
      <c r="AM317" s="59"/>
      <c r="AN317" s="59"/>
      <c r="AO317" s="59"/>
      <c r="AP317" s="59"/>
      <c r="AQ317" s="59"/>
      <c r="AR317" s="72"/>
      <c r="AS317" s="59"/>
      <c r="AT317" s="59"/>
      <c r="AU317" s="59"/>
      <c r="AV317" s="59"/>
      <c r="AW317" s="59"/>
      <c r="AX317" s="59"/>
      <c r="AY317" s="59"/>
      <c r="AZ317" s="59"/>
      <c r="BA317" s="59"/>
      <c r="BB317" s="59"/>
      <c r="BC317" s="59"/>
    </row>
    <row r="318" spans="7:55" s="34" customFormat="1" ht="12" customHeight="1" x14ac:dyDescent="0.25">
      <c r="G318" s="35"/>
      <c r="H318" s="35"/>
      <c r="I318" s="35"/>
      <c r="J318" s="35"/>
      <c r="K318" s="35"/>
      <c r="L318" s="35"/>
      <c r="M318" s="35"/>
      <c r="N318" s="35"/>
      <c r="O318" s="35"/>
      <c r="P318" s="35"/>
      <c r="Z318" s="59"/>
      <c r="AA318" s="59"/>
      <c r="AB318" s="59"/>
      <c r="AC318" s="59"/>
      <c r="AD318" s="59"/>
      <c r="AE318" s="59"/>
      <c r="AF318" s="59"/>
      <c r="AG318" s="59"/>
      <c r="AH318" s="59"/>
      <c r="AI318" s="59"/>
      <c r="AJ318" s="59"/>
      <c r="AK318" s="59"/>
      <c r="AL318" s="59"/>
      <c r="AM318" s="59"/>
      <c r="AN318" s="59"/>
      <c r="AO318" s="59"/>
      <c r="AP318" s="59"/>
      <c r="AQ318" s="59"/>
      <c r="AR318" s="72"/>
      <c r="AS318" s="59"/>
      <c r="AT318" s="59"/>
      <c r="AU318" s="59"/>
      <c r="AV318" s="59"/>
      <c r="AW318" s="59"/>
      <c r="AX318" s="59"/>
      <c r="AY318" s="59"/>
      <c r="AZ318" s="59"/>
      <c r="BA318" s="59"/>
      <c r="BB318" s="59"/>
      <c r="BC318" s="59"/>
    </row>
    <row r="319" spans="7:55" s="34" customFormat="1" ht="12" customHeight="1" x14ac:dyDescent="0.25">
      <c r="G319" s="35"/>
      <c r="H319" s="35"/>
      <c r="I319" s="35"/>
      <c r="J319" s="35"/>
      <c r="K319" s="35"/>
      <c r="L319" s="35"/>
      <c r="M319" s="35"/>
      <c r="N319" s="35"/>
      <c r="O319" s="35"/>
      <c r="P319" s="35"/>
      <c r="Z319" s="59"/>
      <c r="AA319" s="59"/>
      <c r="AB319" s="59"/>
      <c r="AC319" s="59"/>
      <c r="AD319" s="59"/>
      <c r="AE319" s="59"/>
      <c r="AF319" s="59"/>
      <c r="AG319" s="59"/>
      <c r="AH319" s="59"/>
      <c r="AI319" s="59"/>
      <c r="AJ319" s="59"/>
      <c r="AK319" s="59"/>
      <c r="AL319" s="59"/>
      <c r="AM319" s="59"/>
      <c r="AN319" s="59"/>
      <c r="AO319" s="59"/>
      <c r="AP319" s="59"/>
      <c r="AQ319" s="59"/>
      <c r="AR319" s="72"/>
      <c r="AS319" s="59"/>
      <c r="AT319" s="59"/>
      <c r="AU319" s="59"/>
      <c r="AV319" s="59"/>
      <c r="AW319" s="59"/>
      <c r="AX319" s="59"/>
      <c r="AY319" s="59"/>
      <c r="AZ319" s="59"/>
      <c r="BA319" s="59"/>
      <c r="BB319" s="59"/>
      <c r="BC319" s="59"/>
    </row>
    <row r="320" spans="7:55" s="34" customFormat="1" ht="12" customHeight="1" x14ac:dyDescent="0.25">
      <c r="G320" s="35"/>
      <c r="H320" s="35"/>
      <c r="I320" s="35"/>
      <c r="J320" s="35"/>
      <c r="K320" s="35"/>
      <c r="L320" s="35"/>
      <c r="M320" s="35"/>
      <c r="N320" s="35"/>
      <c r="O320" s="35"/>
      <c r="P320" s="35"/>
      <c r="Z320" s="59"/>
      <c r="AA320" s="59"/>
      <c r="AB320" s="59"/>
      <c r="AC320" s="59"/>
      <c r="AD320" s="59"/>
      <c r="AE320" s="59"/>
      <c r="AF320" s="59"/>
      <c r="AG320" s="59"/>
      <c r="AH320" s="59"/>
      <c r="AI320" s="59"/>
      <c r="AJ320" s="59"/>
      <c r="AK320" s="59"/>
      <c r="AL320" s="59"/>
      <c r="AM320" s="59"/>
      <c r="AN320" s="59"/>
      <c r="AO320" s="59"/>
      <c r="AP320" s="59"/>
      <c r="AQ320" s="59"/>
      <c r="AR320" s="72"/>
      <c r="AS320" s="59"/>
      <c r="AT320" s="59"/>
      <c r="AU320" s="59"/>
      <c r="AV320" s="59"/>
      <c r="AW320" s="59"/>
      <c r="AX320" s="59"/>
      <c r="AY320" s="59"/>
      <c r="AZ320" s="59"/>
      <c r="BA320" s="59"/>
      <c r="BB320" s="59"/>
      <c r="BC320" s="59"/>
    </row>
    <row r="321" spans="7:55" s="34" customFormat="1" ht="12" customHeight="1" x14ac:dyDescent="0.25">
      <c r="G321" s="35"/>
      <c r="H321" s="35"/>
      <c r="I321" s="35"/>
      <c r="J321" s="35"/>
      <c r="K321" s="35"/>
      <c r="L321" s="35"/>
      <c r="M321" s="35"/>
      <c r="N321" s="35"/>
      <c r="O321" s="35"/>
      <c r="P321" s="35"/>
      <c r="Z321" s="59"/>
      <c r="AA321" s="59"/>
      <c r="AB321" s="59"/>
      <c r="AC321" s="59"/>
      <c r="AD321" s="59"/>
      <c r="AE321" s="59"/>
      <c r="AF321" s="59"/>
      <c r="AG321" s="59"/>
      <c r="AH321" s="59"/>
      <c r="AI321" s="59"/>
      <c r="AJ321" s="59"/>
      <c r="AK321" s="59"/>
      <c r="AL321" s="59"/>
      <c r="AM321" s="59"/>
      <c r="AN321" s="59"/>
      <c r="AO321" s="59"/>
      <c r="AP321" s="59"/>
      <c r="AQ321" s="59"/>
      <c r="AR321" s="72"/>
      <c r="AS321" s="59"/>
      <c r="AT321" s="59"/>
      <c r="AU321" s="59"/>
      <c r="AV321" s="59"/>
      <c r="AW321" s="59"/>
      <c r="AX321" s="59"/>
      <c r="AY321" s="59"/>
      <c r="AZ321" s="59"/>
      <c r="BA321" s="59"/>
      <c r="BB321" s="59"/>
      <c r="BC321" s="59"/>
    </row>
    <row r="322" spans="7:55" s="34" customFormat="1" ht="12" customHeight="1" x14ac:dyDescent="0.25">
      <c r="G322" s="35"/>
      <c r="H322" s="35"/>
      <c r="I322" s="35"/>
      <c r="J322" s="35"/>
      <c r="K322" s="35"/>
      <c r="L322" s="35"/>
      <c r="M322" s="35"/>
      <c r="N322" s="35"/>
      <c r="O322" s="35"/>
      <c r="P322" s="35"/>
      <c r="Z322" s="59"/>
      <c r="AA322" s="59"/>
      <c r="AB322" s="59"/>
      <c r="AC322" s="59"/>
      <c r="AD322" s="59"/>
      <c r="AE322" s="59"/>
      <c r="AF322" s="59"/>
      <c r="AG322" s="59"/>
      <c r="AH322" s="59"/>
      <c r="AI322" s="59"/>
      <c r="AJ322" s="59"/>
      <c r="AK322" s="59"/>
      <c r="AL322" s="59"/>
      <c r="AM322" s="59"/>
      <c r="AN322" s="59"/>
      <c r="AO322" s="59"/>
      <c r="AP322" s="59"/>
      <c r="AQ322" s="59"/>
      <c r="AR322" s="72"/>
      <c r="AS322" s="59"/>
      <c r="AT322" s="59"/>
      <c r="AU322" s="59"/>
      <c r="AV322" s="59"/>
      <c r="AW322" s="59"/>
      <c r="AX322" s="59"/>
      <c r="AY322" s="59"/>
      <c r="AZ322" s="59"/>
      <c r="BA322" s="59"/>
      <c r="BB322" s="59"/>
      <c r="BC322" s="59"/>
    </row>
    <row r="323" spans="7:55" s="34" customFormat="1" ht="12" customHeight="1" x14ac:dyDescent="0.25">
      <c r="G323" s="35"/>
      <c r="H323" s="35"/>
      <c r="I323" s="35"/>
      <c r="J323" s="35"/>
      <c r="K323" s="35"/>
      <c r="L323" s="35"/>
      <c r="M323" s="35"/>
      <c r="N323" s="35"/>
      <c r="O323" s="35"/>
      <c r="P323" s="35"/>
      <c r="Z323" s="59"/>
      <c r="AA323" s="59"/>
      <c r="AB323" s="59"/>
      <c r="AC323" s="59"/>
      <c r="AD323" s="59"/>
      <c r="AE323" s="59"/>
      <c r="AF323" s="59"/>
      <c r="AG323" s="59"/>
      <c r="AH323" s="59"/>
      <c r="AI323" s="59"/>
      <c r="AJ323" s="59"/>
      <c r="AK323" s="59"/>
      <c r="AL323" s="59"/>
      <c r="AM323" s="59"/>
      <c r="AN323" s="59"/>
      <c r="AO323" s="59"/>
      <c r="AP323" s="59"/>
      <c r="AQ323" s="59"/>
      <c r="AR323" s="72"/>
      <c r="AS323" s="59"/>
      <c r="AT323" s="59"/>
      <c r="AU323" s="59"/>
      <c r="AV323" s="59"/>
      <c r="AW323" s="59"/>
      <c r="AX323" s="59"/>
      <c r="AY323" s="59"/>
      <c r="AZ323" s="59"/>
      <c r="BA323" s="59"/>
      <c r="BB323" s="59"/>
      <c r="BC323" s="59"/>
    </row>
    <row r="324" spans="7:55" s="34" customFormat="1" ht="12" customHeight="1" x14ac:dyDescent="0.25">
      <c r="G324" s="35"/>
      <c r="H324" s="35"/>
      <c r="I324" s="35"/>
      <c r="J324" s="35"/>
      <c r="K324" s="35"/>
      <c r="L324" s="35"/>
      <c r="M324" s="35"/>
      <c r="N324" s="35"/>
      <c r="O324" s="35"/>
      <c r="P324" s="35"/>
      <c r="Z324" s="59"/>
      <c r="AA324" s="59"/>
      <c r="AB324" s="59"/>
      <c r="AC324" s="59"/>
      <c r="AD324" s="59"/>
      <c r="AE324" s="59"/>
      <c r="AF324" s="59"/>
      <c r="AG324" s="59"/>
      <c r="AH324" s="59"/>
      <c r="AI324" s="59"/>
      <c r="AJ324" s="59"/>
      <c r="AK324" s="59"/>
      <c r="AL324" s="59"/>
      <c r="AM324" s="59"/>
      <c r="AN324" s="59"/>
      <c r="AO324" s="59"/>
      <c r="AP324" s="59"/>
      <c r="AQ324" s="59"/>
      <c r="AR324" s="72"/>
      <c r="AS324" s="59"/>
      <c r="AT324" s="59"/>
      <c r="AU324" s="59"/>
      <c r="AV324" s="59"/>
      <c r="AW324" s="59"/>
      <c r="AX324" s="59"/>
      <c r="AY324" s="59"/>
      <c r="AZ324" s="59"/>
      <c r="BA324" s="59"/>
      <c r="BB324" s="59"/>
      <c r="BC324" s="59"/>
    </row>
    <row r="325" spans="7:55" s="34" customFormat="1" ht="12" customHeight="1" x14ac:dyDescent="0.25">
      <c r="G325" s="35"/>
      <c r="H325" s="35"/>
      <c r="I325" s="35"/>
      <c r="J325" s="35"/>
      <c r="K325" s="35"/>
      <c r="L325" s="35"/>
      <c r="M325" s="35"/>
      <c r="N325" s="35"/>
      <c r="O325" s="35"/>
      <c r="P325" s="35"/>
      <c r="Z325" s="59"/>
      <c r="AA325" s="59"/>
      <c r="AB325" s="59"/>
      <c r="AC325" s="59"/>
      <c r="AD325" s="59"/>
      <c r="AE325" s="59"/>
      <c r="AF325" s="59"/>
      <c r="AG325" s="59"/>
      <c r="AH325" s="59"/>
      <c r="AI325" s="59"/>
      <c r="AJ325" s="59"/>
      <c r="AK325" s="59"/>
      <c r="AL325" s="59"/>
      <c r="AM325" s="59"/>
      <c r="AN325" s="59"/>
      <c r="AO325" s="59"/>
      <c r="AP325" s="59"/>
      <c r="AQ325" s="59"/>
      <c r="AR325" s="72"/>
      <c r="AS325" s="59"/>
      <c r="AT325" s="59"/>
      <c r="AU325" s="59"/>
      <c r="AV325" s="59"/>
      <c r="AW325" s="59"/>
      <c r="AX325" s="59"/>
      <c r="AY325" s="59"/>
      <c r="AZ325" s="59"/>
      <c r="BA325" s="59"/>
      <c r="BB325" s="59"/>
      <c r="BC325" s="59"/>
    </row>
    <row r="326" spans="7:55" s="34" customFormat="1" ht="12" customHeight="1" x14ac:dyDescent="0.25">
      <c r="G326" s="35"/>
      <c r="H326" s="35"/>
      <c r="I326" s="35"/>
      <c r="J326" s="35"/>
      <c r="K326" s="35"/>
      <c r="L326" s="35"/>
      <c r="M326" s="35"/>
      <c r="N326" s="35"/>
      <c r="O326" s="35"/>
      <c r="P326" s="35"/>
      <c r="Z326" s="59"/>
      <c r="AA326" s="59"/>
      <c r="AB326" s="59"/>
      <c r="AC326" s="59"/>
      <c r="AD326" s="59"/>
      <c r="AE326" s="59"/>
      <c r="AF326" s="59"/>
      <c r="AG326" s="59"/>
      <c r="AH326" s="59"/>
      <c r="AI326" s="59"/>
      <c r="AJ326" s="59"/>
      <c r="AK326" s="59"/>
      <c r="AL326" s="59"/>
      <c r="AM326" s="59"/>
      <c r="AN326" s="59"/>
      <c r="AO326" s="59"/>
      <c r="AP326" s="59"/>
      <c r="AQ326" s="59"/>
      <c r="AR326" s="72"/>
      <c r="AS326" s="59"/>
      <c r="AT326" s="59"/>
      <c r="AU326" s="59"/>
      <c r="AV326" s="59"/>
      <c r="AW326" s="59"/>
      <c r="AX326" s="59"/>
      <c r="AY326" s="59"/>
      <c r="AZ326" s="59"/>
      <c r="BA326" s="59"/>
      <c r="BB326" s="59"/>
      <c r="BC326" s="59"/>
    </row>
    <row r="327" spans="7:55" s="34" customFormat="1" ht="12" customHeight="1" x14ac:dyDescent="0.25">
      <c r="G327" s="35"/>
      <c r="H327" s="35"/>
      <c r="I327" s="35"/>
      <c r="J327" s="35"/>
      <c r="K327" s="35"/>
      <c r="L327" s="35"/>
      <c r="M327" s="35"/>
      <c r="N327" s="35"/>
      <c r="O327" s="35"/>
      <c r="P327" s="35"/>
      <c r="Z327" s="59"/>
      <c r="AA327" s="59"/>
      <c r="AB327" s="59"/>
      <c r="AC327" s="59"/>
      <c r="AD327" s="59"/>
      <c r="AE327" s="59"/>
      <c r="AF327" s="59"/>
      <c r="AG327" s="59"/>
      <c r="AH327" s="59"/>
      <c r="AI327" s="59"/>
      <c r="AJ327" s="59"/>
      <c r="AK327" s="59"/>
      <c r="AL327" s="59"/>
      <c r="AM327" s="59"/>
      <c r="AN327" s="59"/>
      <c r="AO327" s="59"/>
      <c r="AP327" s="59"/>
      <c r="AQ327" s="59"/>
      <c r="AR327" s="72"/>
      <c r="AS327" s="59"/>
      <c r="AT327" s="59"/>
      <c r="AU327" s="59"/>
      <c r="AV327" s="59"/>
      <c r="AW327" s="59"/>
      <c r="AX327" s="59"/>
      <c r="AY327" s="59"/>
      <c r="AZ327" s="59"/>
      <c r="BA327" s="59"/>
      <c r="BB327" s="59"/>
      <c r="BC327" s="59"/>
    </row>
    <row r="328" spans="7:55" s="34" customFormat="1" ht="12" customHeight="1" x14ac:dyDescent="0.25">
      <c r="G328" s="35"/>
      <c r="H328" s="35"/>
      <c r="I328" s="35"/>
      <c r="J328" s="35"/>
      <c r="K328" s="35"/>
      <c r="L328" s="35"/>
      <c r="M328" s="35"/>
      <c r="N328" s="35"/>
      <c r="O328" s="35"/>
      <c r="P328" s="35"/>
      <c r="Z328" s="59"/>
      <c r="AA328" s="59"/>
      <c r="AB328" s="59"/>
      <c r="AC328" s="59"/>
      <c r="AD328" s="59"/>
      <c r="AE328" s="59"/>
      <c r="AF328" s="59"/>
      <c r="AG328" s="59"/>
      <c r="AH328" s="59"/>
      <c r="AI328" s="59"/>
      <c r="AJ328" s="59"/>
      <c r="AK328" s="59"/>
      <c r="AL328" s="59"/>
      <c r="AM328" s="59"/>
      <c r="AN328" s="59"/>
      <c r="AO328" s="59"/>
      <c r="AP328" s="59"/>
      <c r="AQ328" s="59"/>
      <c r="AR328" s="72"/>
      <c r="AS328" s="59"/>
      <c r="AT328" s="59"/>
      <c r="AU328" s="59"/>
      <c r="AV328" s="59"/>
      <c r="AW328" s="59"/>
      <c r="AX328" s="59"/>
      <c r="AY328" s="59"/>
      <c r="AZ328" s="59"/>
      <c r="BA328" s="59"/>
      <c r="BB328" s="59"/>
      <c r="BC328" s="59"/>
    </row>
    <row r="329" spans="7:55" s="34" customFormat="1" ht="12" customHeight="1" x14ac:dyDescent="0.25">
      <c r="G329" s="35"/>
      <c r="H329" s="35"/>
      <c r="I329" s="35"/>
      <c r="J329" s="35"/>
      <c r="K329" s="35"/>
      <c r="L329" s="35"/>
      <c r="M329" s="35"/>
      <c r="N329" s="35"/>
      <c r="O329" s="35"/>
      <c r="P329" s="35"/>
      <c r="Z329" s="59"/>
      <c r="AA329" s="59"/>
      <c r="AB329" s="59"/>
      <c r="AC329" s="59"/>
      <c r="AD329" s="59"/>
      <c r="AE329" s="59"/>
      <c r="AF329" s="59"/>
      <c r="AG329" s="59"/>
      <c r="AH329" s="59"/>
      <c r="AI329" s="59"/>
      <c r="AJ329" s="59"/>
      <c r="AK329" s="59"/>
      <c r="AL329" s="59"/>
      <c r="AM329" s="59"/>
      <c r="AN329" s="59"/>
      <c r="AO329" s="59"/>
      <c r="AP329" s="59"/>
      <c r="AQ329" s="59"/>
      <c r="AR329" s="72"/>
      <c r="AS329" s="59"/>
      <c r="AT329" s="59"/>
      <c r="AU329" s="59"/>
      <c r="AV329" s="59"/>
      <c r="AW329" s="59"/>
      <c r="AX329" s="59"/>
      <c r="AY329" s="59"/>
      <c r="AZ329" s="59"/>
      <c r="BA329" s="59"/>
      <c r="BB329" s="59"/>
      <c r="BC329" s="59"/>
    </row>
    <row r="330" spans="7:55" s="34" customFormat="1" ht="12" customHeight="1" x14ac:dyDescent="0.25">
      <c r="G330" s="35"/>
      <c r="H330" s="35"/>
      <c r="I330" s="35"/>
      <c r="J330" s="35"/>
      <c r="K330" s="35"/>
      <c r="L330" s="35"/>
      <c r="M330" s="35"/>
      <c r="N330" s="35"/>
      <c r="O330" s="35"/>
      <c r="P330" s="35"/>
      <c r="Z330" s="59"/>
      <c r="AA330" s="59"/>
      <c r="AB330" s="59"/>
      <c r="AC330" s="59"/>
      <c r="AD330" s="59"/>
      <c r="AE330" s="59"/>
      <c r="AF330" s="59"/>
      <c r="AG330" s="59"/>
      <c r="AH330" s="59"/>
      <c r="AI330" s="59"/>
      <c r="AJ330" s="59"/>
      <c r="AK330" s="59"/>
      <c r="AL330" s="59"/>
      <c r="AM330" s="59"/>
      <c r="AN330" s="59"/>
      <c r="AO330" s="59"/>
      <c r="AP330" s="59"/>
      <c r="AQ330" s="59"/>
      <c r="AR330" s="72"/>
      <c r="AS330" s="59"/>
      <c r="AT330" s="59"/>
      <c r="AU330" s="59"/>
      <c r="AV330" s="59"/>
      <c r="AW330" s="59"/>
      <c r="AX330" s="59"/>
      <c r="AY330" s="59"/>
      <c r="AZ330" s="59"/>
      <c r="BA330" s="59"/>
      <c r="BB330" s="59"/>
      <c r="BC330" s="59"/>
    </row>
    <row r="331" spans="7:55" s="34" customFormat="1" ht="12" customHeight="1" x14ac:dyDescent="0.25">
      <c r="G331" s="35"/>
      <c r="H331" s="35"/>
      <c r="I331" s="35"/>
      <c r="J331" s="35"/>
      <c r="K331" s="35"/>
      <c r="L331" s="35"/>
      <c r="M331" s="35"/>
      <c r="N331" s="35"/>
      <c r="O331" s="35"/>
      <c r="P331" s="35"/>
      <c r="Z331" s="59"/>
      <c r="AA331" s="59"/>
      <c r="AB331" s="59"/>
      <c r="AC331" s="59"/>
      <c r="AD331" s="59"/>
      <c r="AE331" s="59"/>
      <c r="AF331" s="59"/>
      <c r="AG331" s="59"/>
      <c r="AH331" s="59"/>
      <c r="AI331" s="59"/>
      <c r="AJ331" s="59"/>
      <c r="AK331" s="59"/>
      <c r="AL331" s="59"/>
      <c r="AM331" s="59"/>
      <c r="AN331" s="59"/>
      <c r="AO331" s="59"/>
      <c r="AP331" s="59"/>
      <c r="AQ331" s="59"/>
      <c r="AR331" s="72"/>
      <c r="AS331" s="59"/>
      <c r="AT331" s="59"/>
      <c r="AU331" s="59"/>
      <c r="AV331" s="59"/>
      <c r="AW331" s="59"/>
      <c r="AX331" s="59"/>
      <c r="AY331" s="59"/>
      <c r="AZ331" s="59"/>
      <c r="BA331" s="59"/>
      <c r="BB331" s="59"/>
      <c r="BC331" s="59"/>
    </row>
    <row r="332" spans="7:55" s="34" customFormat="1" ht="12" customHeight="1" x14ac:dyDescent="0.25">
      <c r="G332" s="35"/>
      <c r="H332" s="35"/>
      <c r="I332" s="35"/>
      <c r="J332" s="35"/>
      <c r="K332" s="35"/>
      <c r="L332" s="35"/>
      <c r="M332" s="35"/>
      <c r="N332" s="35"/>
      <c r="O332" s="35"/>
      <c r="P332" s="35"/>
      <c r="Z332" s="59"/>
      <c r="AA332" s="59"/>
      <c r="AB332" s="59"/>
      <c r="AC332" s="59"/>
      <c r="AD332" s="59"/>
      <c r="AE332" s="59"/>
      <c r="AF332" s="59"/>
      <c r="AG332" s="59"/>
      <c r="AH332" s="59"/>
      <c r="AI332" s="59"/>
      <c r="AJ332" s="59"/>
      <c r="AK332" s="59"/>
      <c r="AL332" s="59"/>
      <c r="AM332" s="59"/>
      <c r="AN332" s="59"/>
      <c r="AO332" s="59"/>
      <c r="AP332" s="59"/>
      <c r="AQ332" s="59"/>
      <c r="AR332" s="72"/>
      <c r="AS332" s="59"/>
      <c r="AT332" s="59"/>
      <c r="AU332" s="59"/>
      <c r="AV332" s="59"/>
      <c r="AW332" s="59"/>
      <c r="AX332" s="59"/>
      <c r="AY332" s="59"/>
      <c r="AZ332" s="59"/>
      <c r="BA332" s="59"/>
      <c r="BB332" s="59"/>
      <c r="BC332" s="59"/>
    </row>
    <row r="333" spans="7:55" s="34" customFormat="1" ht="12" customHeight="1" x14ac:dyDescent="0.25">
      <c r="G333" s="35"/>
      <c r="H333" s="35"/>
      <c r="I333" s="35"/>
      <c r="J333" s="35"/>
      <c r="K333" s="35"/>
      <c r="L333" s="35"/>
      <c r="M333" s="35"/>
      <c r="N333" s="35"/>
      <c r="O333" s="35"/>
      <c r="P333" s="35"/>
      <c r="Z333" s="59"/>
      <c r="AA333" s="59"/>
      <c r="AB333" s="59"/>
      <c r="AC333" s="59"/>
      <c r="AD333" s="59"/>
      <c r="AE333" s="59"/>
      <c r="AF333" s="59"/>
      <c r="AG333" s="59"/>
      <c r="AH333" s="59"/>
      <c r="AI333" s="59"/>
      <c r="AJ333" s="59"/>
      <c r="AK333" s="59"/>
      <c r="AL333" s="59"/>
      <c r="AM333" s="59"/>
      <c r="AN333" s="59"/>
      <c r="AO333" s="59"/>
      <c r="AP333" s="59"/>
      <c r="AQ333" s="59"/>
      <c r="AR333" s="72"/>
      <c r="AS333" s="59"/>
      <c r="AT333" s="59"/>
      <c r="AU333" s="59"/>
      <c r="AV333" s="59"/>
      <c r="AW333" s="59"/>
      <c r="AX333" s="59"/>
      <c r="AY333" s="59"/>
      <c r="AZ333" s="59"/>
      <c r="BA333" s="59"/>
      <c r="BB333" s="59"/>
      <c r="BC333" s="59"/>
    </row>
    <row r="334" spans="7:55" s="34" customFormat="1" ht="12" customHeight="1" x14ac:dyDescent="0.25">
      <c r="G334" s="35"/>
      <c r="H334" s="35"/>
      <c r="I334" s="35"/>
      <c r="J334" s="35"/>
      <c r="K334" s="35"/>
      <c r="L334" s="35"/>
      <c r="M334" s="35"/>
      <c r="N334" s="35"/>
      <c r="O334" s="35"/>
      <c r="P334" s="35"/>
      <c r="Z334" s="59"/>
      <c r="AA334" s="59"/>
      <c r="AB334" s="59"/>
      <c r="AC334" s="59"/>
      <c r="AD334" s="59"/>
      <c r="AE334" s="59"/>
      <c r="AF334" s="59"/>
      <c r="AG334" s="59"/>
      <c r="AH334" s="59"/>
      <c r="AI334" s="59"/>
      <c r="AJ334" s="59"/>
      <c r="AK334" s="59"/>
      <c r="AL334" s="59"/>
      <c r="AM334" s="59"/>
      <c r="AN334" s="59"/>
      <c r="AO334" s="59"/>
      <c r="AP334" s="59"/>
      <c r="AQ334" s="59"/>
      <c r="AR334" s="72"/>
      <c r="AS334" s="59"/>
      <c r="AT334" s="59"/>
      <c r="AU334" s="59"/>
      <c r="AV334" s="59"/>
      <c r="AW334" s="59"/>
      <c r="AX334" s="59"/>
      <c r="AY334" s="59"/>
      <c r="AZ334" s="59"/>
      <c r="BA334" s="59"/>
      <c r="BB334" s="59"/>
      <c r="BC334" s="59"/>
    </row>
    <row r="335" spans="7:55" s="34" customFormat="1" ht="12" customHeight="1" x14ac:dyDescent="0.25">
      <c r="G335" s="35"/>
      <c r="H335" s="35"/>
      <c r="I335" s="35"/>
      <c r="J335" s="35"/>
      <c r="K335" s="35"/>
      <c r="L335" s="35"/>
      <c r="M335" s="35"/>
      <c r="N335" s="35"/>
      <c r="O335" s="35"/>
      <c r="P335" s="35"/>
      <c r="Z335" s="59"/>
      <c r="AA335" s="59"/>
      <c r="AB335" s="59"/>
      <c r="AC335" s="59"/>
      <c r="AD335" s="59"/>
      <c r="AE335" s="59"/>
      <c r="AF335" s="59"/>
      <c r="AG335" s="59"/>
      <c r="AH335" s="59"/>
      <c r="AI335" s="59"/>
      <c r="AJ335" s="59"/>
      <c r="AK335" s="59"/>
      <c r="AL335" s="59"/>
      <c r="AM335" s="59"/>
      <c r="AN335" s="59"/>
      <c r="AO335" s="59"/>
      <c r="AP335" s="59"/>
      <c r="AQ335" s="59"/>
      <c r="AR335" s="72"/>
      <c r="AS335" s="59"/>
      <c r="AT335" s="59"/>
      <c r="AU335" s="59"/>
      <c r="AV335" s="59"/>
      <c r="AW335" s="59"/>
      <c r="AX335" s="59"/>
      <c r="AY335" s="59"/>
      <c r="AZ335" s="59"/>
      <c r="BA335" s="59"/>
      <c r="BB335" s="59"/>
      <c r="BC335" s="59"/>
    </row>
    <row r="336" spans="7:55" s="34" customFormat="1" ht="12" customHeight="1" x14ac:dyDescent="0.25">
      <c r="G336" s="35"/>
      <c r="H336" s="35"/>
      <c r="I336" s="35"/>
      <c r="J336" s="35"/>
      <c r="K336" s="35"/>
      <c r="L336" s="35"/>
      <c r="M336" s="35"/>
      <c r="N336" s="35"/>
      <c r="O336" s="35"/>
      <c r="P336" s="35"/>
      <c r="Z336" s="59"/>
      <c r="AA336" s="59"/>
      <c r="AB336" s="59"/>
      <c r="AC336" s="59"/>
      <c r="AD336" s="59"/>
      <c r="AE336" s="59"/>
      <c r="AF336" s="59"/>
      <c r="AG336" s="59"/>
      <c r="AH336" s="59"/>
      <c r="AI336" s="59"/>
      <c r="AJ336" s="59"/>
      <c r="AK336" s="59"/>
      <c r="AL336" s="59"/>
      <c r="AM336" s="59"/>
      <c r="AN336" s="59"/>
      <c r="AO336" s="59"/>
      <c r="AP336" s="59"/>
      <c r="AQ336" s="59"/>
      <c r="AR336" s="72"/>
      <c r="AS336" s="59"/>
      <c r="AT336" s="59"/>
      <c r="AU336" s="59"/>
      <c r="AV336" s="59"/>
      <c r="AW336" s="59"/>
      <c r="AX336" s="59"/>
      <c r="AY336" s="59"/>
      <c r="AZ336" s="59"/>
      <c r="BA336" s="59"/>
      <c r="BB336" s="59"/>
      <c r="BC336" s="59"/>
    </row>
    <row r="337" spans="7:55" s="34" customFormat="1" ht="12" customHeight="1" x14ac:dyDescent="0.25">
      <c r="G337" s="35"/>
      <c r="H337" s="35"/>
      <c r="I337" s="35"/>
      <c r="J337" s="35"/>
      <c r="K337" s="35"/>
      <c r="L337" s="35"/>
      <c r="M337" s="35"/>
      <c r="N337" s="35"/>
      <c r="O337" s="35"/>
      <c r="P337" s="35"/>
      <c r="Z337" s="59"/>
      <c r="AA337" s="59"/>
      <c r="AB337" s="59"/>
      <c r="AC337" s="59"/>
      <c r="AD337" s="59"/>
      <c r="AE337" s="59"/>
      <c r="AF337" s="59"/>
      <c r="AG337" s="59"/>
      <c r="AH337" s="59"/>
      <c r="AI337" s="59"/>
      <c r="AJ337" s="59"/>
      <c r="AK337" s="59"/>
      <c r="AL337" s="59"/>
      <c r="AM337" s="59"/>
      <c r="AN337" s="59"/>
      <c r="AO337" s="59"/>
      <c r="AP337" s="59"/>
      <c r="AQ337" s="59"/>
      <c r="AR337" s="72"/>
      <c r="AS337" s="59"/>
      <c r="AT337" s="59"/>
      <c r="AU337" s="59"/>
      <c r="AV337" s="59"/>
      <c r="AW337" s="59"/>
      <c r="AX337" s="59"/>
      <c r="AY337" s="59"/>
      <c r="AZ337" s="59"/>
      <c r="BA337" s="59"/>
      <c r="BB337" s="59"/>
      <c r="BC337" s="59"/>
    </row>
    <row r="338" spans="7:55" s="34" customFormat="1" ht="12" customHeight="1" x14ac:dyDescent="0.25">
      <c r="G338" s="35"/>
      <c r="H338" s="35"/>
      <c r="I338" s="35"/>
      <c r="J338" s="35"/>
      <c r="K338" s="35"/>
      <c r="L338" s="35"/>
      <c r="M338" s="35"/>
      <c r="N338" s="35"/>
      <c r="O338" s="35"/>
      <c r="P338" s="35"/>
      <c r="Z338" s="59"/>
      <c r="AA338" s="59"/>
      <c r="AB338" s="59"/>
      <c r="AC338" s="59"/>
      <c r="AD338" s="59"/>
      <c r="AE338" s="59"/>
      <c r="AF338" s="59"/>
      <c r="AG338" s="59"/>
      <c r="AH338" s="59"/>
      <c r="AI338" s="59"/>
      <c r="AJ338" s="59"/>
      <c r="AK338" s="59"/>
      <c r="AL338" s="59"/>
      <c r="AM338" s="59"/>
      <c r="AN338" s="59"/>
      <c r="AO338" s="59"/>
      <c r="AP338" s="59"/>
      <c r="AQ338" s="59"/>
      <c r="AR338" s="72"/>
      <c r="AS338" s="59"/>
      <c r="AT338" s="59"/>
      <c r="AU338" s="59"/>
      <c r="AV338" s="59"/>
      <c r="AW338" s="59"/>
      <c r="AX338" s="59"/>
      <c r="AY338" s="59"/>
      <c r="AZ338" s="59"/>
      <c r="BA338" s="59"/>
      <c r="BB338" s="59"/>
      <c r="BC338" s="59"/>
    </row>
    <row r="339" spans="7:55" s="34" customFormat="1" ht="12" customHeight="1" x14ac:dyDescent="0.25">
      <c r="G339" s="35"/>
      <c r="H339" s="35"/>
      <c r="I339" s="35"/>
      <c r="J339" s="35"/>
      <c r="K339" s="35"/>
      <c r="L339" s="35"/>
      <c r="M339" s="35"/>
      <c r="N339" s="35"/>
      <c r="O339" s="35"/>
      <c r="P339" s="35"/>
      <c r="Z339" s="59"/>
      <c r="AA339" s="59"/>
      <c r="AB339" s="59"/>
      <c r="AC339" s="59"/>
      <c r="AD339" s="59"/>
      <c r="AE339" s="59"/>
      <c r="AF339" s="59"/>
      <c r="AG339" s="59"/>
      <c r="AH339" s="59"/>
      <c r="AI339" s="59"/>
      <c r="AJ339" s="59"/>
      <c r="AK339" s="59"/>
      <c r="AL339" s="59"/>
      <c r="AM339" s="59"/>
      <c r="AN339" s="59"/>
      <c r="AO339" s="59"/>
      <c r="AP339" s="59"/>
      <c r="AQ339" s="59"/>
      <c r="AR339" s="72"/>
      <c r="AS339" s="59"/>
      <c r="AT339" s="59"/>
      <c r="AU339" s="59"/>
      <c r="AV339" s="59"/>
      <c r="AW339" s="59"/>
      <c r="AX339" s="59"/>
      <c r="AY339" s="59"/>
      <c r="AZ339" s="59"/>
      <c r="BA339" s="59"/>
      <c r="BB339" s="59"/>
      <c r="BC339" s="59"/>
    </row>
    <row r="340" spans="7:55" s="34" customFormat="1" ht="12" customHeight="1" x14ac:dyDescent="0.25">
      <c r="G340" s="35"/>
      <c r="H340" s="35"/>
      <c r="I340" s="35"/>
      <c r="J340" s="35"/>
      <c r="K340" s="35"/>
      <c r="L340" s="35"/>
      <c r="M340" s="35"/>
      <c r="N340" s="35"/>
      <c r="O340" s="35"/>
      <c r="P340" s="35"/>
      <c r="Z340" s="59"/>
      <c r="AA340" s="59"/>
      <c r="AB340" s="59"/>
      <c r="AC340" s="59"/>
      <c r="AD340" s="59"/>
      <c r="AE340" s="59"/>
      <c r="AF340" s="59"/>
      <c r="AG340" s="59"/>
      <c r="AH340" s="59"/>
      <c r="AI340" s="59"/>
      <c r="AJ340" s="59"/>
      <c r="AK340" s="59"/>
      <c r="AL340" s="59"/>
      <c r="AM340" s="59"/>
      <c r="AN340" s="59"/>
      <c r="AO340" s="59"/>
      <c r="AP340" s="59"/>
      <c r="AQ340" s="59"/>
      <c r="AR340" s="72"/>
      <c r="AS340" s="59"/>
      <c r="AT340" s="59"/>
      <c r="AU340" s="59"/>
      <c r="AV340" s="59"/>
      <c r="AW340" s="59"/>
      <c r="AX340" s="59"/>
      <c r="AY340" s="59"/>
      <c r="AZ340" s="59"/>
      <c r="BA340" s="59"/>
      <c r="BB340" s="59"/>
      <c r="BC340" s="59"/>
    </row>
    <row r="341" spans="7:55" s="34" customFormat="1" ht="12" customHeight="1" x14ac:dyDescent="0.25">
      <c r="G341" s="35"/>
      <c r="H341" s="35"/>
      <c r="I341" s="35"/>
      <c r="J341" s="35"/>
      <c r="K341" s="35"/>
      <c r="L341" s="35"/>
      <c r="M341" s="35"/>
      <c r="N341" s="35"/>
      <c r="O341" s="35"/>
      <c r="P341" s="35"/>
      <c r="Z341" s="59"/>
      <c r="AA341" s="59"/>
      <c r="AB341" s="59"/>
      <c r="AC341" s="59"/>
      <c r="AD341" s="59"/>
      <c r="AE341" s="59"/>
      <c r="AF341" s="59"/>
      <c r="AG341" s="59"/>
      <c r="AH341" s="59"/>
      <c r="AI341" s="59"/>
      <c r="AJ341" s="59"/>
      <c r="AK341" s="59"/>
      <c r="AL341" s="59"/>
      <c r="AM341" s="59"/>
      <c r="AN341" s="59"/>
      <c r="AO341" s="59"/>
      <c r="AP341" s="59"/>
      <c r="AQ341" s="59"/>
      <c r="AR341" s="72"/>
      <c r="AS341" s="59"/>
      <c r="AT341" s="59"/>
      <c r="AU341" s="59"/>
      <c r="AV341" s="59"/>
      <c r="AW341" s="59"/>
      <c r="AX341" s="59"/>
      <c r="AY341" s="59"/>
      <c r="AZ341" s="59"/>
      <c r="BA341" s="59"/>
      <c r="BB341" s="59"/>
      <c r="BC341" s="59"/>
    </row>
    <row r="342" spans="7:55" s="34" customFormat="1" ht="12" customHeight="1" x14ac:dyDescent="0.25">
      <c r="G342" s="35"/>
      <c r="H342" s="35"/>
      <c r="I342" s="35"/>
      <c r="J342" s="35"/>
      <c r="K342" s="35"/>
      <c r="L342" s="35"/>
      <c r="M342" s="35"/>
      <c r="N342" s="35"/>
      <c r="O342" s="35"/>
      <c r="P342" s="35"/>
      <c r="Z342" s="59"/>
      <c r="AA342" s="59"/>
      <c r="AB342" s="59"/>
      <c r="AC342" s="59"/>
      <c r="AD342" s="59"/>
      <c r="AE342" s="59"/>
      <c r="AF342" s="59"/>
      <c r="AG342" s="59"/>
      <c r="AH342" s="59"/>
      <c r="AI342" s="59"/>
      <c r="AJ342" s="59"/>
      <c r="AK342" s="59"/>
      <c r="AL342" s="59"/>
      <c r="AM342" s="59"/>
      <c r="AN342" s="59"/>
      <c r="AO342" s="59"/>
      <c r="AP342" s="59"/>
      <c r="AQ342" s="59"/>
      <c r="AR342" s="72"/>
      <c r="AS342" s="59"/>
      <c r="AT342" s="59"/>
      <c r="AU342" s="59"/>
      <c r="AV342" s="59"/>
      <c r="AW342" s="59"/>
      <c r="AX342" s="59"/>
      <c r="AY342" s="59"/>
      <c r="AZ342" s="59"/>
      <c r="BA342" s="59"/>
      <c r="BB342" s="59"/>
      <c r="BC342" s="59"/>
    </row>
    <row r="343" spans="7:55" s="34" customFormat="1" ht="12" customHeight="1" x14ac:dyDescent="0.25">
      <c r="G343" s="35"/>
      <c r="H343" s="35"/>
      <c r="I343" s="35"/>
      <c r="J343" s="35"/>
      <c r="K343" s="35"/>
      <c r="L343" s="35"/>
      <c r="M343" s="35"/>
      <c r="N343" s="35"/>
      <c r="O343" s="35"/>
      <c r="P343" s="35"/>
      <c r="Z343" s="59"/>
      <c r="AA343" s="59"/>
      <c r="AB343" s="59"/>
      <c r="AC343" s="59"/>
      <c r="AD343" s="59"/>
      <c r="AE343" s="59"/>
      <c r="AF343" s="59"/>
      <c r="AG343" s="59"/>
      <c r="AH343" s="59"/>
      <c r="AI343" s="59"/>
      <c r="AJ343" s="59"/>
      <c r="AK343" s="59"/>
      <c r="AL343" s="59"/>
      <c r="AM343" s="59"/>
      <c r="AN343" s="59"/>
      <c r="AO343" s="59"/>
      <c r="AP343" s="59"/>
      <c r="AQ343" s="59"/>
      <c r="AR343" s="72"/>
      <c r="AS343" s="59"/>
      <c r="AT343" s="59"/>
      <c r="AU343" s="59"/>
      <c r="AV343" s="59"/>
      <c r="AW343" s="59"/>
      <c r="AX343" s="59"/>
      <c r="AY343" s="59"/>
      <c r="AZ343" s="59"/>
      <c r="BA343" s="59"/>
      <c r="BB343" s="59"/>
      <c r="BC343" s="59"/>
    </row>
    <row r="344" spans="7:55" s="34" customFormat="1" ht="12" customHeight="1" x14ac:dyDescent="0.25">
      <c r="G344" s="35"/>
      <c r="H344" s="35"/>
      <c r="I344" s="35"/>
      <c r="J344" s="35"/>
      <c r="K344" s="35"/>
      <c r="L344" s="35"/>
      <c r="M344" s="35"/>
      <c r="N344" s="35"/>
      <c r="O344" s="35"/>
      <c r="P344" s="35"/>
      <c r="Z344" s="59"/>
      <c r="AA344" s="59"/>
      <c r="AB344" s="59"/>
      <c r="AC344" s="59"/>
      <c r="AD344" s="59"/>
      <c r="AE344" s="59"/>
      <c r="AF344" s="59"/>
      <c r="AG344" s="59"/>
      <c r="AH344" s="59"/>
      <c r="AI344" s="59"/>
      <c r="AJ344" s="59"/>
      <c r="AK344" s="59"/>
      <c r="AL344" s="59"/>
      <c r="AM344" s="59"/>
      <c r="AN344" s="59"/>
      <c r="AO344" s="59"/>
      <c r="AP344" s="59"/>
      <c r="AQ344" s="59"/>
      <c r="AR344" s="72"/>
      <c r="AS344" s="59"/>
      <c r="AT344" s="59"/>
      <c r="AU344" s="59"/>
      <c r="AV344" s="59"/>
      <c r="AW344" s="59"/>
      <c r="AX344" s="59"/>
      <c r="AY344" s="59"/>
      <c r="AZ344" s="59"/>
      <c r="BA344" s="59"/>
      <c r="BB344" s="59"/>
      <c r="BC344" s="59"/>
    </row>
    <row r="345" spans="7:55" s="34" customFormat="1" ht="12" customHeight="1" x14ac:dyDescent="0.25">
      <c r="G345" s="35"/>
      <c r="H345" s="35"/>
      <c r="I345" s="35"/>
      <c r="J345" s="35"/>
      <c r="K345" s="35"/>
      <c r="L345" s="35"/>
      <c r="M345" s="35"/>
      <c r="N345" s="35"/>
      <c r="O345" s="35"/>
      <c r="P345" s="35"/>
      <c r="Z345" s="59"/>
      <c r="AA345" s="59"/>
      <c r="AB345" s="59"/>
      <c r="AC345" s="59"/>
      <c r="AD345" s="59"/>
      <c r="AE345" s="59"/>
      <c r="AF345" s="59"/>
      <c r="AG345" s="59"/>
      <c r="AH345" s="59"/>
      <c r="AI345" s="59"/>
      <c r="AJ345" s="59"/>
      <c r="AK345" s="59"/>
      <c r="AL345" s="59"/>
      <c r="AM345" s="59"/>
      <c r="AN345" s="59"/>
      <c r="AO345" s="59"/>
      <c r="AP345" s="59"/>
      <c r="AQ345" s="59"/>
      <c r="AR345" s="72"/>
      <c r="AS345" s="59"/>
      <c r="AT345" s="59"/>
      <c r="AU345" s="59"/>
      <c r="AV345" s="59"/>
      <c r="AW345" s="59"/>
      <c r="AX345" s="59"/>
      <c r="AY345" s="59"/>
      <c r="AZ345" s="59"/>
      <c r="BA345" s="59"/>
      <c r="BB345" s="59"/>
      <c r="BC345" s="59"/>
    </row>
    <row r="346" spans="7:55" s="34" customFormat="1" ht="12" customHeight="1" x14ac:dyDescent="0.25">
      <c r="G346" s="35"/>
      <c r="H346" s="35"/>
      <c r="I346" s="35"/>
      <c r="J346" s="35"/>
      <c r="K346" s="35"/>
      <c r="L346" s="35"/>
      <c r="M346" s="35"/>
      <c r="N346" s="35"/>
      <c r="O346" s="35"/>
      <c r="P346" s="35"/>
      <c r="Z346" s="59"/>
      <c r="AA346" s="59"/>
      <c r="AB346" s="59"/>
      <c r="AC346" s="59"/>
      <c r="AD346" s="59"/>
      <c r="AE346" s="59"/>
      <c r="AF346" s="59"/>
      <c r="AG346" s="59"/>
      <c r="AH346" s="59"/>
      <c r="AI346" s="59"/>
      <c r="AJ346" s="59"/>
      <c r="AK346" s="59"/>
      <c r="AL346" s="59"/>
      <c r="AM346" s="59"/>
      <c r="AN346" s="59"/>
      <c r="AO346" s="59"/>
      <c r="AP346" s="59"/>
      <c r="AQ346" s="59"/>
      <c r="AR346" s="72"/>
      <c r="AS346" s="59"/>
      <c r="AT346" s="59"/>
      <c r="AU346" s="59"/>
      <c r="AV346" s="59"/>
      <c r="AW346" s="59"/>
      <c r="AX346" s="59"/>
      <c r="AY346" s="59"/>
      <c r="AZ346" s="59"/>
      <c r="BA346" s="59"/>
      <c r="BB346" s="59"/>
      <c r="BC346" s="59"/>
    </row>
    <row r="347" spans="7:55" s="34" customFormat="1" x14ac:dyDescent="0.25">
      <c r="G347" s="35"/>
      <c r="H347" s="35"/>
      <c r="I347" s="35"/>
      <c r="J347" s="35"/>
      <c r="K347" s="35"/>
      <c r="L347" s="35"/>
      <c r="M347" s="35"/>
      <c r="N347" s="35"/>
      <c r="O347" s="35"/>
      <c r="P347" s="35"/>
      <c r="Z347" s="59"/>
      <c r="AA347" s="59"/>
      <c r="AB347" s="59"/>
      <c r="AC347" s="59"/>
      <c r="AD347" s="59"/>
      <c r="AE347" s="59"/>
      <c r="AF347" s="59"/>
      <c r="AG347" s="59"/>
      <c r="AH347" s="59"/>
      <c r="AI347" s="59"/>
      <c r="AJ347" s="59"/>
      <c r="AK347" s="59"/>
      <c r="AL347" s="59"/>
      <c r="AM347" s="59"/>
      <c r="AN347" s="59"/>
      <c r="AO347" s="59"/>
      <c r="AP347" s="59"/>
      <c r="AQ347" s="59"/>
      <c r="AR347" s="72"/>
      <c r="AS347" s="59"/>
      <c r="AT347" s="59"/>
      <c r="AU347" s="59"/>
      <c r="AV347" s="59"/>
      <c r="AW347" s="59"/>
      <c r="AX347" s="59"/>
      <c r="AY347" s="59"/>
      <c r="AZ347" s="59"/>
      <c r="BA347" s="59"/>
      <c r="BB347" s="59"/>
      <c r="BC347" s="59"/>
    </row>
    <row r="348" spans="7:55" s="34" customFormat="1" x14ac:dyDescent="0.25">
      <c r="G348" s="35"/>
      <c r="H348" s="35"/>
      <c r="I348" s="35"/>
      <c r="J348" s="35"/>
      <c r="K348" s="35"/>
      <c r="L348" s="35"/>
      <c r="M348" s="35"/>
      <c r="N348" s="35"/>
      <c r="O348" s="35"/>
      <c r="P348" s="35"/>
      <c r="Z348" s="59"/>
      <c r="AA348" s="59"/>
      <c r="AB348" s="59"/>
      <c r="AC348" s="59"/>
      <c r="AD348" s="59"/>
      <c r="AE348" s="59"/>
      <c r="AF348" s="59"/>
      <c r="AG348" s="59"/>
      <c r="AH348" s="59"/>
      <c r="AI348" s="59"/>
      <c r="AJ348" s="59"/>
      <c r="AK348" s="59"/>
      <c r="AL348" s="59"/>
      <c r="AM348" s="59"/>
      <c r="AN348" s="59"/>
      <c r="AO348" s="59"/>
      <c r="AP348" s="59"/>
      <c r="AQ348" s="59"/>
      <c r="AR348" s="72"/>
      <c r="AS348" s="59"/>
      <c r="AT348" s="59"/>
      <c r="AU348" s="59"/>
      <c r="AV348" s="59"/>
      <c r="AW348" s="59"/>
      <c r="AX348" s="59"/>
      <c r="AY348" s="59"/>
      <c r="AZ348" s="59"/>
      <c r="BA348" s="59"/>
      <c r="BB348" s="59"/>
      <c r="BC348" s="59"/>
    </row>
    <row r="349" spans="7:55" s="34" customFormat="1" x14ac:dyDescent="0.25">
      <c r="G349" s="35"/>
      <c r="H349" s="35"/>
      <c r="I349" s="35"/>
      <c r="J349" s="35"/>
      <c r="K349" s="35"/>
      <c r="L349" s="35"/>
      <c r="M349" s="35"/>
      <c r="N349" s="35"/>
      <c r="O349" s="35"/>
      <c r="P349" s="35"/>
      <c r="Z349" s="59"/>
      <c r="AA349" s="59"/>
      <c r="AB349" s="59"/>
      <c r="AC349" s="59"/>
      <c r="AD349" s="59"/>
      <c r="AE349" s="59"/>
      <c r="AF349" s="59"/>
      <c r="AG349" s="59"/>
      <c r="AH349" s="59"/>
      <c r="AI349" s="59"/>
      <c r="AJ349" s="59"/>
      <c r="AK349" s="59"/>
      <c r="AL349" s="59"/>
      <c r="AM349" s="59"/>
      <c r="AN349" s="59"/>
      <c r="AO349" s="59"/>
      <c r="AP349" s="59"/>
      <c r="AQ349" s="59"/>
      <c r="AR349" s="72"/>
      <c r="AS349" s="59"/>
      <c r="AT349" s="59"/>
      <c r="AU349" s="59"/>
      <c r="AV349" s="59"/>
      <c r="AW349" s="59"/>
      <c r="AX349" s="59"/>
      <c r="AY349" s="59"/>
      <c r="AZ349" s="59"/>
      <c r="BA349" s="59"/>
      <c r="BB349" s="59"/>
      <c r="BC349" s="59"/>
    </row>
    <row r="350" spans="7:55" s="34" customFormat="1" x14ac:dyDescent="0.25">
      <c r="G350" s="35"/>
      <c r="H350" s="35"/>
      <c r="I350" s="35"/>
      <c r="J350" s="35"/>
      <c r="K350" s="35"/>
      <c r="L350" s="35"/>
      <c r="M350" s="35"/>
      <c r="N350" s="35"/>
      <c r="O350" s="35"/>
      <c r="P350" s="35"/>
      <c r="Z350" s="59"/>
      <c r="AA350" s="59"/>
      <c r="AB350" s="59"/>
      <c r="AC350" s="59"/>
      <c r="AD350" s="59"/>
      <c r="AE350" s="59"/>
      <c r="AF350" s="59"/>
      <c r="AG350" s="59"/>
      <c r="AH350" s="59"/>
      <c r="AI350" s="59"/>
      <c r="AJ350" s="59"/>
      <c r="AK350" s="59"/>
      <c r="AL350" s="59"/>
      <c r="AM350" s="59"/>
      <c r="AN350" s="59"/>
      <c r="AO350" s="59"/>
      <c r="AP350" s="59"/>
      <c r="AQ350" s="59"/>
      <c r="AR350" s="72"/>
      <c r="AS350" s="59"/>
      <c r="AT350" s="59"/>
      <c r="AU350" s="59"/>
      <c r="AV350" s="59"/>
      <c r="AW350" s="59"/>
      <c r="AX350" s="59"/>
      <c r="AY350" s="59"/>
      <c r="AZ350" s="59"/>
      <c r="BA350" s="59"/>
      <c r="BB350" s="59"/>
      <c r="BC350" s="59"/>
    </row>
    <row r="351" spans="7:55" s="34" customFormat="1" x14ac:dyDescent="0.25">
      <c r="G351" s="35"/>
      <c r="H351" s="35"/>
      <c r="I351" s="35"/>
      <c r="J351" s="35"/>
      <c r="K351" s="35"/>
      <c r="L351" s="35"/>
      <c r="M351" s="35"/>
      <c r="N351" s="35"/>
      <c r="O351" s="35"/>
      <c r="P351" s="35"/>
      <c r="Z351" s="59"/>
      <c r="AA351" s="59"/>
      <c r="AB351" s="59"/>
      <c r="AC351" s="59"/>
      <c r="AD351" s="59"/>
      <c r="AE351" s="59"/>
      <c r="AF351" s="59"/>
      <c r="AG351" s="59"/>
      <c r="AH351" s="59"/>
      <c r="AI351" s="59"/>
      <c r="AJ351" s="59"/>
      <c r="AK351" s="59"/>
      <c r="AL351" s="59"/>
      <c r="AM351" s="59"/>
      <c r="AN351" s="59"/>
      <c r="AO351" s="59"/>
      <c r="AP351" s="59"/>
      <c r="AQ351" s="59"/>
      <c r="AR351" s="72"/>
      <c r="AS351" s="59"/>
      <c r="AT351" s="59"/>
      <c r="AU351" s="59"/>
      <c r="AV351" s="59"/>
      <c r="AW351" s="59"/>
      <c r="AX351" s="59"/>
      <c r="AY351" s="59"/>
      <c r="AZ351" s="59"/>
      <c r="BA351" s="59"/>
      <c r="BB351" s="59"/>
      <c r="BC351" s="59"/>
    </row>
    <row r="352" spans="7:55" s="34" customFormat="1" x14ac:dyDescent="0.25">
      <c r="G352" s="35"/>
      <c r="H352" s="35"/>
      <c r="I352" s="35"/>
      <c r="J352" s="35"/>
      <c r="K352" s="35"/>
      <c r="L352" s="35"/>
      <c r="M352" s="35"/>
      <c r="N352" s="35"/>
      <c r="O352" s="35"/>
      <c r="P352" s="35"/>
      <c r="Z352" s="59"/>
      <c r="AA352" s="59"/>
      <c r="AB352" s="59"/>
      <c r="AC352" s="59"/>
      <c r="AD352" s="59"/>
      <c r="AE352" s="59"/>
      <c r="AF352" s="59"/>
      <c r="AG352" s="59"/>
      <c r="AH352" s="59"/>
      <c r="AI352" s="59"/>
      <c r="AJ352" s="59"/>
      <c r="AK352" s="59"/>
      <c r="AL352" s="59"/>
      <c r="AM352" s="59"/>
      <c r="AN352" s="59"/>
      <c r="AO352" s="59"/>
      <c r="AP352" s="59"/>
      <c r="AQ352" s="59"/>
      <c r="AR352" s="72"/>
      <c r="AS352" s="59"/>
      <c r="AT352" s="59"/>
      <c r="AU352" s="59"/>
      <c r="AV352" s="59"/>
      <c r="AW352" s="59"/>
      <c r="AX352" s="59"/>
      <c r="AY352" s="59"/>
      <c r="AZ352" s="59"/>
      <c r="BA352" s="59"/>
      <c r="BB352" s="59"/>
      <c r="BC352" s="59"/>
    </row>
    <row r="353" spans="7:55" s="34" customFormat="1" x14ac:dyDescent="0.25">
      <c r="G353" s="35"/>
      <c r="H353" s="35"/>
      <c r="I353" s="35"/>
      <c r="J353" s="35"/>
      <c r="K353" s="35"/>
      <c r="L353" s="35"/>
      <c r="M353" s="35"/>
      <c r="N353" s="35"/>
      <c r="O353" s="35"/>
      <c r="P353" s="35"/>
      <c r="Z353" s="59"/>
      <c r="AA353" s="59"/>
      <c r="AB353" s="59"/>
      <c r="AC353" s="59"/>
      <c r="AD353" s="59"/>
      <c r="AE353" s="59"/>
      <c r="AF353" s="59"/>
      <c r="AG353" s="59"/>
      <c r="AH353" s="59"/>
      <c r="AI353" s="59"/>
      <c r="AJ353" s="59"/>
      <c r="AK353" s="59"/>
      <c r="AL353" s="59"/>
      <c r="AM353" s="59"/>
      <c r="AN353" s="59"/>
      <c r="AO353" s="59"/>
      <c r="AP353" s="59"/>
      <c r="AQ353" s="59"/>
      <c r="AR353" s="72"/>
      <c r="AS353" s="59"/>
      <c r="AT353" s="59"/>
      <c r="AU353" s="59"/>
      <c r="AV353" s="59"/>
      <c r="AW353" s="59"/>
      <c r="AX353" s="59"/>
      <c r="AY353" s="59"/>
      <c r="AZ353" s="59"/>
      <c r="BA353" s="59"/>
      <c r="BB353" s="59"/>
      <c r="BC353" s="59"/>
    </row>
    <row r="354" spans="7:55" s="34" customFormat="1" x14ac:dyDescent="0.25">
      <c r="G354" s="35"/>
      <c r="H354" s="35"/>
      <c r="I354" s="35"/>
      <c r="J354" s="35"/>
      <c r="K354" s="35"/>
      <c r="L354" s="35"/>
      <c r="M354" s="35"/>
      <c r="N354" s="35"/>
      <c r="O354" s="35"/>
      <c r="P354" s="35"/>
      <c r="Z354" s="59"/>
      <c r="AA354" s="59"/>
      <c r="AB354" s="59"/>
      <c r="AC354" s="59"/>
      <c r="AD354" s="59"/>
      <c r="AE354" s="59"/>
      <c r="AF354" s="59"/>
      <c r="AG354" s="59"/>
      <c r="AH354" s="59"/>
      <c r="AI354" s="59"/>
      <c r="AJ354" s="59"/>
      <c r="AK354" s="59"/>
      <c r="AL354" s="59"/>
      <c r="AM354" s="59"/>
      <c r="AN354" s="59"/>
      <c r="AO354" s="59"/>
      <c r="AP354" s="59"/>
      <c r="AQ354" s="59"/>
      <c r="AR354" s="72"/>
      <c r="AS354" s="59"/>
      <c r="AT354" s="59"/>
      <c r="AU354" s="59"/>
      <c r="AV354" s="59"/>
      <c r="AW354" s="59"/>
      <c r="AX354" s="59"/>
      <c r="AY354" s="59"/>
      <c r="AZ354" s="59"/>
      <c r="BA354" s="59"/>
      <c r="BB354" s="59"/>
      <c r="BC354" s="59"/>
    </row>
    <row r="355" spans="7:55" s="34" customFormat="1" x14ac:dyDescent="0.25">
      <c r="G355" s="35"/>
      <c r="H355" s="35"/>
      <c r="I355" s="35"/>
      <c r="J355" s="35"/>
      <c r="K355" s="35"/>
      <c r="L355" s="35"/>
      <c r="M355" s="35"/>
      <c r="N355" s="35"/>
      <c r="O355" s="35"/>
      <c r="P355" s="35"/>
      <c r="Z355" s="59"/>
      <c r="AA355" s="59"/>
      <c r="AB355" s="59"/>
      <c r="AC355" s="59"/>
      <c r="AD355" s="59"/>
      <c r="AE355" s="59"/>
      <c r="AF355" s="59"/>
      <c r="AG355" s="59"/>
      <c r="AH355" s="59"/>
      <c r="AI355" s="59"/>
      <c r="AJ355" s="59"/>
      <c r="AK355" s="59"/>
      <c r="AL355" s="59"/>
      <c r="AM355" s="59"/>
      <c r="AN355" s="59"/>
      <c r="AO355" s="59"/>
      <c r="AP355" s="59"/>
      <c r="AQ355" s="59"/>
      <c r="AR355" s="72"/>
      <c r="AS355" s="59"/>
      <c r="AT355" s="59"/>
      <c r="AU355" s="59"/>
      <c r="AV355" s="59"/>
      <c r="AW355" s="59"/>
      <c r="AX355" s="59"/>
      <c r="AY355" s="59"/>
      <c r="AZ355" s="59"/>
      <c r="BA355" s="59"/>
      <c r="BB355" s="59"/>
      <c r="BC355" s="59"/>
    </row>
    <row r="356" spans="7:55" s="34" customFormat="1" x14ac:dyDescent="0.25">
      <c r="G356" s="35"/>
      <c r="H356" s="35"/>
      <c r="I356" s="35"/>
      <c r="J356" s="35"/>
      <c r="K356" s="35"/>
      <c r="L356" s="35"/>
      <c r="M356" s="35"/>
      <c r="N356" s="35"/>
      <c r="O356" s="35"/>
      <c r="P356" s="35"/>
      <c r="Z356" s="59"/>
      <c r="AA356" s="59"/>
      <c r="AB356" s="59"/>
      <c r="AC356" s="59"/>
      <c r="AD356" s="59"/>
      <c r="AE356" s="59"/>
      <c r="AF356" s="59"/>
      <c r="AG356" s="59"/>
      <c r="AH356" s="59"/>
      <c r="AI356" s="59"/>
      <c r="AJ356" s="59"/>
      <c r="AK356" s="59"/>
      <c r="AL356" s="59"/>
      <c r="AM356" s="59"/>
      <c r="AN356" s="59"/>
      <c r="AO356" s="59"/>
      <c r="AP356" s="59"/>
      <c r="AQ356" s="59"/>
      <c r="AR356" s="72"/>
      <c r="AS356" s="59"/>
      <c r="AT356" s="59"/>
      <c r="AU356" s="59"/>
      <c r="AV356" s="59"/>
      <c r="AW356" s="59"/>
      <c r="AX356" s="59"/>
      <c r="AY356" s="59"/>
      <c r="AZ356" s="59"/>
      <c r="BA356" s="59"/>
      <c r="BB356" s="59"/>
      <c r="BC356" s="59"/>
    </row>
    <row r="357" spans="7:55" s="34" customFormat="1" x14ac:dyDescent="0.25">
      <c r="G357" s="35"/>
      <c r="H357" s="35"/>
      <c r="I357" s="35"/>
      <c r="J357" s="35"/>
      <c r="K357" s="35"/>
      <c r="L357" s="35"/>
      <c r="M357" s="35"/>
      <c r="N357" s="35"/>
      <c r="O357" s="35"/>
      <c r="P357" s="35"/>
      <c r="Z357" s="59"/>
      <c r="AA357" s="59"/>
      <c r="AB357" s="59"/>
      <c r="AC357" s="59"/>
      <c r="AD357" s="59"/>
      <c r="AE357" s="59"/>
      <c r="AF357" s="59"/>
      <c r="AG357" s="59"/>
      <c r="AH357" s="59"/>
      <c r="AI357" s="59"/>
      <c r="AJ357" s="59"/>
      <c r="AK357" s="59"/>
      <c r="AL357" s="59"/>
      <c r="AM357" s="59"/>
      <c r="AN357" s="59"/>
      <c r="AO357" s="59"/>
      <c r="AP357" s="59"/>
      <c r="AQ357" s="59"/>
      <c r="AR357" s="72"/>
      <c r="AS357" s="59"/>
      <c r="AT357" s="59"/>
      <c r="AU357" s="59"/>
      <c r="AV357" s="59"/>
      <c r="AW357" s="59"/>
      <c r="AX357" s="59"/>
      <c r="AY357" s="59"/>
      <c r="AZ357" s="59"/>
      <c r="BA357" s="59"/>
      <c r="BB357" s="59"/>
      <c r="BC357" s="59"/>
    </row>
    <row r="358" spans="7:55" s="34" customFormat="1" x14ac:dyDescent="0.25">
      <c r="G358" s="35"/>
      <c r="H358" s="35"/>
      <c r="I358" s="35"/>
      <c r="J358" s="35"/>
      <c r="K358" s="35"/>
      <c r="L358" s="35"/>
      <c r="M358" s="35"/>
      <c r="N358" s="35"/>
      <c r="O358" s="35"/>
      <c r="P358" s="35"/>
      <c r="Z358" s="59"/>
      <c r="AA358" s="59"/>
      <c r="AB358" s="59"/>
      <c r="AC358" s="59"/>
      <c r="AD358" s="59"/>
      <c r="AE358" s="59"/>
      <c r="AF358" s="59"/>
      <c r="AG358" s="59"/>
      <c r="AH358" s="59"/>
      <c r="AI358" s="59"/>
      <c r="AJ358" s="59"/>
      <c r="AK358" s="59"/>
      <c r="AL358" s="59"/>
      <c r="AM358" s="59"/>
      <c r="AN358" s="59"/>
      <c r="AO358" s="59"/>
      <c r="AP358" s="59"/>
      <c r="AQ358" s="59"/>
      <c r="AR358" s="72"/>
      <c r="AS358" s="59"/>
      <c r="AT358" s="59"/>
      <c r="AU358" s="59"/>
      <c r="AV358" s="59"/>
      <c r="AW358" s="59"/>
      <c r="AX358" s="59"/>
      <c r="AY358" s="59"/>
      <c r="AZ358" s="59"/>
      <c r="BA358" s="59"/>
      <c r="BB358" s="59"/>
      <c r="BC358" s="59"/>
    </row>
    <row r="359" spans="7:55" s="34" customFormat="1" x14ac:dyDescent="0.25">
      <c r="G359" s="35"/>
      <c r="H359" s="35"/>
      <c r="I359" s="35"/>
      <c r="J359" s="35"/>
      <c r="K359" s="35"/>
      <c r="L359" s="35"/>
      <c r="M359" s="35"/>
      <c r="N359" s="35"/>
      <c r="O359" s="35"/>
      <c r="P359" s="35"/>
      <c r="Z359" s="59"/>
      <c r="AA359" s="59"/>
      <c r="AB359" s="59"/>
      <c r="AC359" s="59"/>
      <c r="AD359" s="59"/>
      <c r="AE359" s="59"/>
      <c r="AF359" s="59"/>
      <c r="AG359" s="59"/>
      <c r="AH359" s="59"/>
      <c r="AI359" s="59"/>
      <c r="AJ359" s="59"/>
      <c r="AK359" s="59"/>
      <c r="AL359" s="59"/>
      <c r="AM359" s="59"/>
      <c r="AN359" s="59"/>
      <c r="AO359" s="59"/>
      <c r="AP359" s="59"/>
      <c r="AQ359" s="59"/>
      <c r="AR359" s="72"/>
      <c r="AS359" s="59"/>
      <c r="AT359" s="59"/>
      <c r="AU359" s="59"/>
      <c r="AV359" s="59"/>
      <c r="AW359" s="59"/>
      <c r="AX359" s="59"/>
      <c r="AY359" s="59"/>
      <c r="AZ359" s="59"/>
      <c r="BA359" s="59"/>
      <c r="BB359" s="59"/>
      <c r="BC359" s="59"/>
    </row>
    <row r="360" spans="7:55" s="34" customFormat="1" x14ac:dyDescent="0.25">
      <c r="G360" s="35"/>
      <c r="H360" s="35"/>
      <c r="I360" s="35"/>
      <c r="J360" s="35"/>
      <c r="K360" s="35"/>
      <c r="L360" s="35"/>
      <c r="M360" s="35"/>
      <c r="N360" s="35"/>
      <c r="O360" s="35"/>
      <c r="P360" s="35"/>
      <c r="Z360" s="59"/>
      <c r="AA360" s="59"/>
      <c r="AB360" s="59"/>
      <c r="AC360" s="59"/>
      <c r="AD360" s="59"/>
      <c r="AE360" s="59"/>
      <c r="AF360" s="59"/>
      <c r="AG360" s="59"/>
      <c r="AH360" s="59"/>
      <c r="AI360" s="59"/>
      <c r="AJ360" s="59"/>
      <c r="AK360" s="59"/>
      <c r="AL360" s="59"/>
      <c r="AM360" s="59"/>
      <c r="AN360" s="59"/>
      <c r="AO360" s="59"/>
      <c r="AP360" s="59"/>
      <c r="AQ360" s="59"/>
      <c r="AR360" s="72"/>
      <c r="AS360" s="59"/>
      <c r="AT360" s="59"/>
      <c r="AU360" s="59"/>
      <c r="AV360" s="59"/>
      <c r="AW360" s="59"/>
      <c r="AX360" s="59"/>
      <c r="AY360" s="59"/>
      <c r="AZ360" s="59"/>
      <c r="BA360" s="59"/>
      <c r="BB360" s="59"/>
      <c r="BC360" s="59"/>
    </row>
    <row r="361" spans="7:55" s="34" customFormat="1" x14ac:dyDescent="0.25">
      <c r="G361" s="35"/>
      <c r="H361" s="35"/>
      <c r="I361" s="35"/>
      <c r="J361" s="35"/>
      <c r="K361" s="35"/>
      <c r="L361" s="35"/>
      <c r="M361" s="35"/>
      <c r="N361" s="35"/>
      <c r="O361" s="35"/>
      <c r="P361" s="35"/>
      <c r="Z361" s="59"/>
      <c r="AA361" s="59"/>
      <c r="AB361" s="59"/>
      <c r="AC361" s="59"/>
      <c r="AD361" s="59"/>
      <c r="AE361" s="59"/>
      <c r="AF361" s="59"/>
      <c r="AG361" s="59"/>
      <c r="AH361" s="59"/>
      <c r="AI361" s="59"/>
      <c r="AJ361" s="59"/>
      <c r="AK361" s="59"/>
      <c r="AL361" s="59"/>
      <c r="AM361" s="59"/>
      <c r="AN361" s="59"/>
      <c r="AO361" s="59"/>
      <c r="AP361" s="59"/>
      <c r="AQ361" s="59"/>
      <c r="AR361" s="72"/>
      <c r="AS361" s="59"/>
      <c r="AT361" s="59"/>
      <c r="AU361" s="59"/>
      <c r="AV361" s="59"/>
      <c r="AW361" s="59"/>
      <c r="AX361" s="59"/>
      <c r="AY361" s="59"/>
      <c r="AZ361" s="59"/>
      <c r="BA361" s="59"/>
      <c r="BB361" s="59"/>
      <c r="BC361" s="59"/>
    </row>
    <row r="362" spans="7:55" s="34" customFormat="1" x14ac:dyDescent="0.25">
      <c r="G362" s="35"/>
      <c r="H362" s="35"/>
      <c r="I362" s="35"/>
      <c r="J362" s="35"/>
      <c r="K362" s="35"/>
      <c r="L362" s="35"/>
      <c r="M362" s="35"/>
      <c r="N362" s="35"/>
      <c r="O362" s="35"/>
      <c r="P362" s="35"/>
      <c r="Z362" s="59"/>
      <c r="AA362" s="59"/>
      <c r="AB362" s="59"/>
      <c r="AC362" s="59"/>
      <c r="AD362" s="59"/>
      <c r="AE362" s="59"/>
      <c r="AF362" s="59"/>
      <c r="AG362" s="59"/>
      <c r="AH362" s="59"/>
      <c r="AI362" s="59"/>
      <c r="AJ362" s="59"/>
      <c r="AK362" s="59"/>
      <c r="AL362" s="59"/>
      <c r="AM362" s="59"/>
      <c r="AN362" s="59"/>
      <c r="AO362" s="59"/>
      <c r="AP362" s="59"/>
      <c r="AQ362" s="59"/>
      <c r="AR362" s="72"/>
      <c r="AS362" s="59"/>
      <c r="AT362" s="59"/>
      <c r="AU362" s="59"/>
      <c r="AV362" s="59"/>
      <c r="AW362" s="59"/>
      <c r="AX362" s="59"/>
      <c r="AY362" s="59"/>
      <c r="AZ362" s="59"/>
      <c r="BA362" s="59"/>
      <c r="BB362" s="59"/>
      <c r="BC362" s="59"/>
    </row>
    <row r="363" spans="7:55" s="34" customFormat="1" x14ac:dyDescent="0.25">
      <c r="G363" s="35"/>
      <c r="H363" s="35"/>
      <c r="I363" s="35"/>
      <c r="J363" s="35"/>
      <c r="K363" s="35"/>
      <c r="L363" s="35"/>
      <c r="M363" s="35"/>
      <c r="N363" s="35"/>
      <c r="O363" s="35"/>
      <c r="P363" s="35"/>
      <c r="Z363" s="59"/>
      <c r="AA363" s="59"/>
      <c r="AB363" s="59"/>
      <c r="AC363" s="59"/>
      <c r="AD363" s="59"/>
      <c r="AE363" s="59"/>
      <c r="AF363" s="59"/>
      <c r="AG363" s="59"/>
      <c r="AH363" s="59"/>
      <c r="AI363" s="59"/>
      <c r="AJ363" s="59"/>
      <c r="AK363" s="59"/>
      <c r="AL363" s="59"/>
      <c r="AM363" s="59"/>
      <c r="AN363" s="59"/>
      <c r="AO363" s="59"/>
      <c r="AP363" s="59"/>
      <c r="AQ363" s="59"/>
      <c r="AR363" s="72"/>
      <c r="AS363" s="59"/>
      <c r="AT363" s="59"/>
      <c r="AU363" s="59"/>
      <c r="AV363" s="59"/>
      <c r="AW363" s="59"/>
      <c r="AX363" s="59"/>
      <c r="AY363" s="59"/>
      <c r="AZ363" s="59"/>
      <c r="BA363" s="59"/>
      <c r="BB363" s="59"/>
      <c r="BC363" s="59"/>
    </row>
    <row r="364" spans="7:55" s="34" customFormat="1" x14ac:dyDescent="0.25">
      <c r="G364" s="35"/>
      <c r="H364" s="35"/>
      <c r="I364" s="35"/>
      <c r="J364" s="35"/>
      <c r="K364" s="35"/>
      <c r="L364" s="35"/>
      <c r="M364" s="35"/>
      <c r="N364" s="35"/>
      <c r="O364" s="35"/>
      <c r="P364" s="35"/>
      <c r="Z364" s="59"/>
      <c r="AA364" s="59"/>
      <c r="AB364" s="59"/>
      <c r="AC364" s="59"/>
      <c r="AD364" s="59"/>
      <c r="AE364" s="59"/>
      <c r="AF364" s="59"/>
      <c r="AG364" s="59"/>
      <c r="AH364" s="59"/>
      <c r="AI364" s="59"/>
      <c r="AJ364" s="59"/>
      <c r="AK364" s="59"/>
      <c r="AL364" s="59"/>
      <c r="AM364" s="59"/>
      <c r="AN364" s="59"/>
      <c r="AO364" s="59"/>
      <c r="AP364" s="59"/>
      <c r="AQ364" s="59"/>
      <c r="AR364" s="72"/>
      <c r="AS364" s="59"/>
      <c r="AT364" s="59"/>
      <c r="AU364" s="59"/>
      <c r="AV364" s="59"/>
      <c r="AW364" s="59"/>
      <c r="AX364" s="59"/>
      <c r="AY364" s="59"/>
      <c r="AZ364" s="59"/>
      <c r="BA364" s="59"/>
      <c r="BB364" s="59"/>
      <c r="BC364" s="59"/>
    </row>
    <row r="365" spans="7:55" s="34" customFormat="1" x14ac:dyDescent="0.25">
      <c r="G365" s="35"/>
      <c r="H365" s="35"/>
      <c r="I365" s="35"/>
      <c r="J365" s="35"/>
      <c r="K365" s="35"/>
      <c r="L365" s="35"/>
      <c r="M365" s="35"/>
      <c r="N365" s="35"/>
      <c r="O365" s="35"/>
      <c r="P365" s="35"/>
      <c r="Z365" s="59"/>
      <c r="AA365" s="59"/>
      <c r="AB365" s="59"/>
      <c r="AC365" s="59"/>
      <c r="AD365" s="59"/>
      <c r="AE365" s="59"/>
      <c r="AF365" s="59"/>
      <c r="AG365" s="59"/>
      <c r="AH365" s="59"/>
      <c r="AI365" s="59"/>
      <c r="AJ365" s="59"/>
      <c r="AK365" s="59"/>
      <c r="AL365" s="59"/>
      <c r="AM365" s="59"/>
      <c r="AN365" s="59"/>
      <c r="AO365" s="59"/>
      <c r="AP365" s="59"/>
      <c r="AQ365" s="59"/>
      <c r="AR365" s="72"/>
      <c r="AS365" s="59"/>
      <c r="AT365" s="59"/>
      <c r="AU365" s="59"/>
      <c r="AV365" s="59"/>
      <c r="AW365" s="59"/>
      <c r="AX365" s="59"/>
      <c r="AY365" s="59"/>
      <c r="AZ365" s="59"/>
      <c r="BA365" s="59"/>
      <c r="BB365" s="59"/>
      <c r="BC365" s="59"/>
    </row>
    <row r="366" spans="7:55" s="34" customFormat="1" x14ac:dyDescent="0.25">
      <c r="G366" s="35"/>
      <c r="H366" s="35"/>
      <c r="I366" s="35"/>
      <c r="J366" s="35"/>
      <c r="K366" s="35"/>
      <c r="L366" s="35"/>
      <c r="M366" s="35"/>
      <c r="N366" s="35"/>
      <c r="O366" s="35"/>
      <c r="P366" s="35"/>
      <c r="Z366" s="59"/>
      <c r="AA366" s="59"/>
      <c r="AB366" s="59"/>
      <c r="AC366" s="59"/>
      <c r="AD366" s="59"/>
      <c r="AE366" s="59"/>
      <c r="AF366" s="59"/>
      <c r="AG366" s="59"/>
      <c r="AH366" s="59"/>
      <c r="AI366" s="59"/>
      <c r="AJ366" s="59"/>
      <c r="AK366" s="59"/>
      <c r="AL366" s="59"/>
      <c r="AM366" s="59"/>
      <c r="AN366" s="59"/>
      <c r="AO366" s="59"/>
      <c r="AP366" s="59"/>
      <c r="AQ366" s="59"/>
      <c r="AR366" s="72"/>
      <c r="AS366" s="59"/>
      <c r="AT366" s="59"/>
      <c r="AU366" s="59"/>
      <c r="AV366" s="59"/>
      <c r="AW366" s="59"/>
      <c r="AX366" s="59"/>
      <c r="AY366" s="59"/>
      <c r="AZ366" s="59"/>
      <c r="BA366" s="59"/>
      <c r="BB366" s="59"/>
      <c r="BC366" s="59"/>
    </row>
    <row r="367" spans="7:55" s="34" customFormat="1" x14ac:dyDescent="0.25">
      <c r="G367" s="35"/>
      <c r="H367" s="35"/>
      <c r="I367" s="35"/>
      <c r="J367" s="35"/>
      <c r="K367" s="35"/>
      <c r="L367" s="35"/>
      <c r="M367" s="35"/>
      <c r="N367" s="35"/>
      <c r="O367" s="35"/>
      <c r="P367" s="35"/>
      <c r="Z367" s="59"/>
      <c r="AA367" s="59"/>
      <c r="AB367" s="59"/>
      <c r="AC367" s="59"/>
      <c r="AD367" s="59"/>
      <c r="AE367" s="59"/>
      <c r="AF367" s="59"/>
      <c r="AG367" s="59"/>
      <c r="AH367" s="59"/>
      <c r="AI367" s="59"/>
      <c r="AJ367" s="59"/>
      <c r="AK367" s="59"/>
      <c r="AL367" s="59"/>
      <c r="AM367" s="59"/>
      <c r="AN367" s="59"/>
      <c r="AO367" s="59"/>
      <c r="AP367" s="59"/>
      <c r="AQ367" s="59"/>
      <c r="AR367" s="72"/>
      <c r="AS367" s="59"/>
      <c r="AT367" s="59"/>
      <c r="AU367" s="59"/>
      <c r="AV367" s="59"/>
      <c r="AW367" s="59"/>
      <c r="AX367" s="59"/>
      <c r="AY367" s="59"/>
      <c r="AZ367" s="59"/>
      <c r="BA367" s="59"/>
      <c r="BB367" s="59"/>
      <c r="BC367" s="59"/>
    </row>
    <row r="368" spans="7:55" s="34" customFormat="1" x14ac:dyDescent="0.25">
      <c r="G368" s="35"/>
      <c r="H368" s="35"/>
      <c r="I368" s="35"/>
      <c r="J368" s="35"/>
      <c r="K368" s="35"/>
      <c r="L368" s="35"/>
      <c r="M368" s="35"/>
      <c r="N368" s="35"/>
      <c r="O368" s="35"/>
      <c r="P368" s="35"/>
      <c r="Z368" s="59"/>
      <c r="AA368" s="59"/>
      <c r="AB368" s="59"/>
      <c r="AC368" s="59"/>
      <c r="AD368" s="59"/>
      <c r="AE368" s="59"/>
      <c r="AF368" s="59"/>
      <c r="AG368" s="59"/>
      <c r="AH368" s="59"/>
      <c r="AI368" s="59"/>
      <c r="AJ368" s="59"/>
      <c r="AK368" s="59"/>
      <c r="AL368" s="59"/>
      <c r="AM368" s="59"/>
      <c r="AN368" s="59"/>
      <c r="AO368" s="59"/>
      <c r="AP368" s="59"/>
      <c r="AQ368" s="59"/>
      <c r="AR368" s="72"/>
      <c r="AS368" s="59"/>
      <c r="AT368" s="59"/>
      <c r="AU368" s="59"/>
      <c r="AV368" s="59"/>
      <c r="AW368" s="59"/>
      <c r="AX368" s="59"/>
      <c r="AY368" s="59"/>
      <c r="AZ368" s="59"/>
      <c r="BA368" s="59"/>
      <c r="BB368" s="59"/>
      <c r="BC368" s="59"/>
    </row>
    <row r="369" spans="7:55" s="34" customFormat="1" x14ac:dyDescent="0.25">
      <c r="G369" s="35"/>
      <c r="H369" s="35"/>
      <c r="I369" s="35"/>
      <c r="J369" s="35"/>
      <c r="K369" s="35"/>
      <c r="L369" s="35"/>
      <c r="M369" s="35"/>
      <c r="N369" s="35"/>
      <c r="O369" s="35"/>
      <c r="P369" s="35"/>
      <c r="Z369" s="59"/>
      <c r="AA369" s="59"/>
      <c r="AB369" s="59"/>
      <c r="AC369" s="59"/>
      <c r="AD369" s="59"/>
      <c r="AE369" s="59"/>
      <c r="AF369" s="59"/>
      <c r="AG369" s="59"/>
      <c r="AH369" s="59"/>
      <c r="AI369" s="59"/>
      <c r="AJ369" s="59"/>
      <c r="AK369" s="59"/>
      <c r="AL369" s="59"/>
      <c r="AM369" s="59"/>
      <c r="AN369" s="59"/>
      <c r="AO369" s="59"/>
      <c r="AP369" s="59"/>
      <c r="AQ369" s="59"/>
      <c r="AR369" s="72"/>
      <c r="AS369" s="59"/>
      <c r="AT369" s="59"/>
      <c r="AU369" s="59"/>
      <c r="AV369" s="59"/>
      <c r="AW369" s="59"/>
      <c r="AX369" s="59"/>
      <c r="AY369" s="59"/>
      <c r="AZ369" s="59"/>
      <c r="BA369" s="59"/>
      <c r="BB369" s="59"/>
      <c r="BC369" s="59"/>
    </row>
    <row r="370" spans="7:55" s="34" customFormat="1" x14ac:dyDescent="0.25">
      <c r="G370" s="35"/>
      <c r="H370" s="35"/>
      <c r="I370" s="35"/>
      <c r="J370" s="35"/>
      <c r="K370" s="35"/>
      <c r="L370" s="35"/>
      <c r="M370" s="35"/>
      <c r="N370" s="35"/>
      <c r="O370" s="35"/>
      <c r="P370" s="35"/>
      <c r="Z370" s="59"/>
      <c r="AA370" s="59"/>
      <c r="AB370" s="59"/>
      <c r="AC370" s="59"/>
      <c r="AD370" s="59"/>
      <c r="AE370" s="59"/>
      <c r="AF370" s="59"/>
      <c r="AG370" s="59"/>
      <c r="AH370" s="59"/>
      <c r="AI370" s="59"/>
      <c r="AJ370" s="59"/>
      <c r="AK370" s="59"/>
      <c r="AL370" s="59"/>
      <c r="AM370" s="59"/>
      <c r="AN370" s="59"/>
      <c r="AO370" s="59"/>
      <c r="AP370" s="59"/>
      <c r="AQ370" s="59"/>
      <c r="AR370" s="72"/>
      <c r="AS370" s="59"/>
      <c r="AT370" s="59"/>
      <c r="AU370" s="59"/>
      <c r="AV370" s="59"/>
      <c r="AW370" s="59"/>
      <c r="AX370" s="59"/>
      <c r="AY370" s="59"/>
      <c r="AZ370" s="59"/>
      <c r="BA370" s="59"/>
      <c r="BB370" s="59"/>
      <c r="BC370" s="59"/>
    </row>
    <row r="371" spans="7:55" s="34" customFormat="1" x14ac:dyDescent="0.25">
      <c r="G371" s="35"/>
      <c r="H371" s="35"/>
      <c r="I371" s="35"/>
      <c r="J371" s="35"/>
      <c r="K371" s="35"/>
      <c r="L371" s="35"/>
      <c r="M371" s="35"/>
      <c r="N371" s="35"/>
      <c r="O371" s="35"/>
      <c r="P371" s="35"/>
      <c r="Z371" s="59"/>
      <c r="AA371" s="59"/>
      <c r="AB371" s="59"/>
      <c r="AC371" s="59"/>
      <c r="AD371" s="59"/>
      <c r="AE371" s="59"/>
      <c r="AF371" s="59"/>
      <c r="AG371" s="59"/>
      <c r="AH371" s="59"/>
      <c r="AI371" s="59"/>
      <c r="AJ371" s="59"/>
      <c r="AK371" s="59"/>
      <c r="AL371" s="59"/>
      <c r="AM371" s="59"/>
      <c r="AN371" s="59"/>
      <c r="AO371" s="59"/>
      <c r="AP371" s="59"/>
      <c r="AQ371" s="59"/>
      <c r="AR371" s="72"/>
      <c r="AS371" s="59"/>
      <c r="AT371" s="59"/>
      <c r="AU371" s="59"/>
      <c r="AV371" s="59"/>
      <c r="AW371" s="59"/>
      <c r="AX371" s="59"/>
      <c r="AY371" s="59"/>
      <c r="AZ371" s="59"/>
      <c r="BA371" s="59"/>
      <c r="BB371" s="59"/>
      <c r="BC371" s="59"/>
    </row>
    <row r="372" spans="7:55" s="34" customFormat="1" x14ac:dyDescent="0.25">
      <c r="G372" s="35"/>
      <c r="H372" s="35"/>
      <c r="I372" s="35"/>
      <c r="J372" s="35"/>
      <c r="K372" s="35"/>
      <c r="L372" s="35"/>
      <c r="M372" s="35"/>
      <c r="N372" s="35"/>
      <c r="O372" s="35"/>
      <c r="P372" s="35"/>
      <c r="Z372" s="59"/>
      <c r="AA372" s="59"/>
      <c r="AB372" s="59"/>
      <c r="AC372" s="59"/>
      <c r="AD372" s="59"/>
      <c r="AE372" s="59"/>
      <c r="AF372" s="59"/>
      <c r="AG372" s="59"/>
      <c r="AH372" s="59"/>
      <c r="AI372" s="59"/>
      <c r="AJ372" s="59"/>
      <c r="AK372" s="59"/>
      <c r="AL372" s="59"/>
      <c r="AM372" s="59"/>
      <c r="AN372" s="59"/>
      <c r="AO372" s="59"/>
      <c r="AP372" s="59"/>
      <c r="AQ372" s="59"/>
      <c r="AR372" s="72"/>
      <c r="AS372" s="59"/>
      <c r="AT372" s="59"/>
      <c r="AU372" s="59"/>
      <c r="AV372" s="59"/>
      <c r="AW372" s="59"/>
      <c r="AX372" s="59"/>
      <c r="AY372" s="59"/>
      <c r="AZ372" s="59"/>
      <c r="BA372" s="59"/>
      <c r="BB372" s="59"/>
      <c r="BC372" s="59"/>
    </row>
    <row r="373" spans="7:55" s="34" customFormat="1" x14ac:dyDescent="0.25">
      <c r="G373" s="35"/>
      <c r="H373" s="35"/>
      <c r="I373" s="35"/>
      <c r="J373" s="35"/>
      <c r="K373" s="35"/>
      <c r="L373" s="35"/>
      <c r="M373" s="35"/>
      <c r="N373" s="35"/>
      <c r="O373" s="35"/>
      <c r="P373" s="35"/>
      <c r="Z373" s="59"/>
      <c r="AA373" s="59"/>
      <c r="AB373" s="59"/>
      <c r="AC373" s="59"/>
      <c r="AD373" s="59"/>
      <c r="AE373" s="59"/>
      <c r="AF373" s="59"/>
      <c r="AG373" s="59"/>
      <c r="AH373" s="59"/>
      <c r="AI373" s="59"/>
      <c r="AJ373" s="59"/>
      <c r="AK373" s="59"/>
      <c r="AL373" s="59"/>
      <c r="AM373" s="59"/>
      <c r="AN373" s="59"/>
      <c r="AO373" s="59"/>
      <c r="AP373" s="59"/>
      <c r="AQ373" s="59"/>
      <c r="AR373" s="72"/>
      <c r="AS373" s="59"/>
      <c r="AT373" s="59"/>
      <c r="AU373" s="59"/>
      <c r="AV373" s="59"/>
      <c r="AW373" s="59"/>
      <c r="AX373" s="59"/>
      <c r="AY373" s="59"/>
      <c r="AZ373" s="59"/>
      <c r="BA373" s="59"/>
      <c r="BB373" s="59"/>
      <c r="BC373" s="59"/>
    </row>
    <row r="374" spans="7:55" s="34" customFormat="1" x14ac:dyDescent="0.25">
      <c r="G374" s="35"/>
      <c r="H374" s="35"/>
      <c r="I374" s="35"/>
      <c r="J374" s="35"/>
      <c r="K374" s="35"/>
      <c r="L374" s="35"/>
      <c r="M374" s="35"/>
      <c r="N374" s="35"/>
      <c r="O374" s="35"/>
      <c r="P374" s="35"/>
      <c r="Z374" s="59"/>
      <c r="AA374" s="59"/>
      <c r="AB374" s="59"/>
      <c r="AC374" s="59"/>
      <c r="AD374" s="59"/>
      <c r="AE374" s="59"/>
      <c r="AF374" s="59"/>
      <c r="AG374" s="59"/>
      <c r="AH374" s="59"/>
      <c r="AI374" s="59"/>
      <c r="AJ374" s="59"/>
      <c r="AK374" s="59"/>
      <c r="AL374" s="59"/>
      <c r="AM374" s="59"/>
      <c r="AN374" s="59"/>
      <c r="AO374" s="59"/>
      <c r="AP374" s="59"/>
      <c r="AQ374" s="59"/>
      <c r="AR374" s="72"/>
      <c r="AS374" s="59"/>
      <c r="AT374" s="59"/>
      <c r="AU374" s="59"/>
      <c r="AV374" s="59"/>
      <c r="AW374" s="59"/>
      <c r="AX374" s="59"/>
      <c r="AY374" s="59"/>
      <c r="AZ374" s="59"/>
      <c r="BA374" s="59"/>
      <c r="BB374" s="59"/>
      <c r="BC374" s="59"/>
    </row>
    <row r="375" spans="7:55" s="34" customFormat="1" x14ac:dyDescent="0.25">
      <c r="G375" s="35"/>
      <c r="H375" s="35"/>
      <c r="I375" s="35"/>
      <c r="J375" s="35"/>
      <c r="K375" s="35"/>
      <c r="L375" s="35"/>
      <c r="M375" s="35"/>
      <c r="N375" s="35"/>
      <c r="O375" s="35"/>
      <c r="P375" s="35"/>
      <c r="Z375" s="59"/>
      <c r="AA375" s="59"/>
      <c r="AB375" s="59"/>
      <c r="AC375" s="59"/>
      <c r="AD375" s="59"/>
      <c r="AE375" s="59"/>
      <c r="AF375" s="59"/>
      <c r="AG375" s="59"/>
      <c r="AH375" s="59"/>
      <c r="AI375" s="59"/>
      <c r="AJ375" s="59"/>
      <c r="AK375" s="59"/>
      <c r="AL375" s="59"/>
      <c r="AM375" s="59"/>
      <c r="AN375" s="59"/>
      <c r="AO375" s="59"/>
      <c r="AP375" s="59"/>
      <c r="AQ375" s="59"/>
      <c r="AR375" s="72"/>
      <c r="AS375" s="59"/>
      <c r="AT375" s="59"/>
      <c r="AU375" s="59"/>
      <c r="AV375" s="59"/>
      <c r="AW375" s="59"/>
      <c r="AX375" s="59"/>
      <c r="AY375" s="59"/>
      <c r="AZ375" s="59"/>
      <c r="BA375" s="59"/>
      <c r="BB375" s="59"/>
      <c r="BC375" s="59"/>
    </row>
    <row r="376" spans="7:55" s="34" customFormat="1" x14ac:dyDescent="0.25">
      <c r="G376" s="35"/>
      <c r="H376" s="35"/>
      <c r="I376" s="35"/>
      <c r="J376" s="35"/>
      <c r="K376" s="35"/>
      <c r="L376" s="35"/>
      <c r="M376" s="35"/>
      <c r="N376" s="35"/>
      <c r="O376" s="35"/>
      <c r="P376" s="35"/>
      <c r="Z376" s="59"/>
      <c r="AA376" s="59"/>
      <c r="AB376" s="59"/>
      <c r="AC376" s="59"/>
      <c r="AD376" s="59"/>
      <c r="AE376" s="59"/>
      <c r="AF376" s="59"/>
      <c r="AG376" s="59"/>
      <c r="AH376" s="59"/>
      <c r="AI376" s="59"/>
      <c r="AJ376" s="59"/>
      <c r="AK376" s="59"/>
      <c r="AL376" s="59"/>
      <c r="AM376" s="59"/>
      <c r="AN376" s="59"/>
      <c r="AO376" s="59"/>
      <c r="AP376" s="59"/>
      <c r="AQ376" s="59"/>
      <c r="AR376" s="72"/>
      <c r="AS376" s="59"/>
      <c r="AT376" s="59"/>
      <c r="AU376" s="59"/>
      <c r="AV376" s="59"/>
      <c r="AW376" s="59"/>
      <c r="AX376" s="59"/>
      <c r="AY376" s="59"/>
      <c r="AZ376" s="59"/>
      <c r="BA376" s="59"/>
      <c r="BB376" s="59"/>
      <c r="BC376" s="59"/>
    </row>
    <row r="377" spans="7:55" s="34" customFormat="1" x14ac:dyDescent="0.25">
      <c r="G377" s="35"/>
      <c r="H377" s="35"/>
      <c r="I377" s="35"/>
      <c r="J377" s="35"/>
      <c r="K377" s="35"/>
      <c r="L377" s="35"/>
      <c r="M377" s="35"/>
      <c r="N377" s="35"/>
      <c r="O377" s="35"/>
      <c r="P377" s="35"/>
      <c r="Z377" s="59"/>
      <c r="AA377" s="59"/>
      <c r="AB377" s="59"/>
      <c r="AC377" s="59"/>
      <c r="AD377" s="59"/>
      <c r="AE377" s="59"/>
      <c r="AF377" s="59"/>
      <c r="AG377" s="59"/>
      <c r="AH377" s="59"/>
      <c r="AI377" s="59"/>
      <c r="AJ377" s="59"/>
      <c r="AK377" s="59"/>
      <c r="AL377" s="59"/>
      <c r="AM377" s="59"/>
      <c r="AN377" s="59"/>
      <c r="AO377" s="59"/>
      <c r="AP377" s="59"/>
      <c r="AQ377" s="59"/>
      <c r="AR377" s="72"/>
      <c r="AS377" s="59"/>
      <c r="AT377" s="59"/>
      <c r="AU377" s="59"/>
      <c r="AV377" s="59"/>
      <c r="AW377" s="59"/>
      <c r="AX377" s="59"/>
      <c r="AY377" s="59"/>
      <c r="AZ377" s="59"/>
      <c r="BA377" s="59"/>
      <c r="BB377" s="59"/>
      <c r="BC377" s="59"/>
    </row>
    <row r="378" spans="7:55" s="34" customFormat="1" x14ac:dyDescent="0.25">
      <c r="G378" s="35"/>
      <c r="H378" s="35"/>
      <c r="I378" s="35"/>
      <c r="J378" s="35"/>
      <c r="K378" s="35"/>
      <c r="L378" s="35"/>
      <c r="M378" s="35"/>
      <c r="N378" s="35"/>
      <c r="O378" s="35"/>
      <c r="P378" s="35"/>
      <c r="Z378" s="59"/>
      <c r="AA378" s="59"/>
      <c r="AB378" s="59"/>
      <c r="AC378" s="59"/>
      <c r="AD378" s="59"/>
      <c r="AE378" s="59"/>
      <c r="AF378" s="59"/>
      <c r="AG378" s="59"/>
      <c r="AH378" s="59"/>
      <c r="AI378" s="59"/>
      <c r="AJ378" s="59"/>
      <c r="AK378" s="59"/>
      <c r="AL378" s="59"/>
      <c r="AM378" s="59"/>
      <c r="AN378" s="59"/>
      <c r="AO378" s="59"/>
      <c r="AP378" s="59"/>
      <c r="AQ378" s="59"/>
      <c r="AR378" s="72"/>
      <c r="AS378" s="59"/>
      <c r="AT378" s="59"/>
      <c r="AU378" s="59"/>
      <c r="AV378" s="59"/>
      <c r="AW378" s="59"/>
      <c r="AX378" s="59"/>
      <c r="AY378" s="59"/>
      <c r="AZ378" s="59"/>
      <c r="BA378" s="59"/>
      <c r="BB378" s="59"/>
      <c r="BC378" s="59"/>
    </row>
    <row r="379" spans="7:55" s="34" customFormat="1" x14ac:dyDescent="0.25">
      <c r="G379" s="35"/>
      <c r="H379" s="35"/>
      <c r="I379" s="35"/>
      <c r="J379" s="35"/>
      <c r="K379" s="35"/>
      <c r="L379" s="35"/>
      <c r="M379" s="35"/>
      <c r="N379" s="35"/>
      <c r="O379" s="35"/>
      <c r="P379" s="35"/>
      <c r="Z379" s="59"/>
      <c r="AA379" s="59"/>
      <c r="AB379" s="59"/>
      <c r="AC379" s="59"/>
      <c r="AD379" s="59"/>
      <c r="AE379" s="59"/>
      <c r="AF379" s="59"/>
      <c r="AG379" s="59"/>
      <c r="AH379" s="59"/>
      <c r="AI379" s="59"/>
      <c r="AJ379" s="59"/>
      <c r="AK379" s="59"/>
      <c r="AL379" s="59"/>
      <c r="AM379" s="59"/>
      <c r="AN379" s="59"/>
      <c r="AO379" s="59"/>
      <c r="AP379" s="59"/>
      <c r="AQ379" s="59"/>
      <c r="AR379" s="72"/>
      <c r="AS379" s="59"/>
      <c r="AT379" s="59"/>
      <c r="AU379" s="59"/>
      <c r="AV379" s="59"/>
      <c r="AW379" s="59"/>
      <c r="AX379" s="59"/>
      <c r="AY379" s="59"/>
      <c r="AZ379" s="59"/>
      <c r="BA379" s="59"/>
      <c r="BB379" s="59"/>
      <c r="BC379" s="59"/>
    </row>
    <row r="380" spans="7:55" s="34" customFormat="1" x14ac:dyDescent="0.25">
      <c r="G380" s="35"/>
      <c r="H380" s="35"/>
      <c r="I380" s="35"/>
      <c r="J380" s="35"/>
      <c r="K380" s="35"/>
      <c r="L380" s="35"/>
      <c r="M380" s="35"/>
      <c r="N380" s="35"/>
      <c r="O380" s="35"/>
      <c r="P380" s="35"/>
      <c r="Z380" s="59"/>
      <c r="AA380" s="59"/>
      <c r="AB380" s="59"/>
      <c r="AC380" s="59"/>
      <c r="AD380" s="59"/>
      <c r="AE380" s="59"/>
      <c r="AF380" s="59"/>
      <c r="AG380" s="59"/>
      <c r="AH380" s="59"/>
      <c r="AI380" s="59"/>
      <c r="AJ380" s="59"/>
      <c r="AK380" s="59"/>
      <c r="AL380" s="59"/>
      <c r="AM380" s="59"/>
      <c r="AN380" s="59"/>
      <c r="AO380" s="59"/>
      <c r="AP380" s="59"/>
      <c r="AQ380" s="59"/>
      <c r="AR380" s="72"/>
      <c r="AS380" s="59"/>
      <c r="AT380" s="59"/>
      <c r="AU380" s="59"/>
      <c r="AV380" s="59"/>
      <c r="AW380" s="59"/>
      <c r="AX380" s="59"/>
      <c r="AY380" s="59"/>
      <c r="AZ380" s="59"/>
      <c r="BA380" s="59"/>
      <c r="BB380" s="59"/>
      <c r="BC380" s="59"/>
    </row>
    <row r="381" spans="7:55" s="34" customFormat="1" x14ac:dyDescent="0.25">
      <c r="G381" s="35"/>
      <c r="H381" s="35"/>
      <c r="I381" s="35"/>
      <c r="J381" s="35"/>
      <c r="K381" s="35"/>
      <c r="L381" s="35"/>
      <c r="M381" s="35"/>
      <c r="N381" s="35"/>
      <c r="O381" s="35"/>
      <c r="P381" s="35"/>
      <c r="Z381" s="59"/>
      <c r="AA381" s="59"/>
      <c r="AB381" s="59"/>
      <c r="AC381" s="59"/>
      <c r="AD381" s="59"/>
      <c r="AE381" s="59"/>
      <c r="AF381" s="59"/>
      <c r="AG381" s="59"/>
      <c r="AH381" s="59"/>
      <c r="AI381" s="59"/>
      <c r="AJ381" s="59"/>
      <c r="AK381" s="59"/>
      <c r="AL381" s="59"/>
      <c r="AM381" s="59"/>
      <c r="AN381" s="59"/>
      <c r="AO381" s="59"/>
      <c r="AP381" s="59"/>
      <c r="AQ381" s="59"/>
      <c r="AR381" s="72"/>
      <c r="AS381" s="59"/>
      <c r="AT381" s="59"/>
      <c r="AU381" s="59"/>
      <c r="AV381" s="59"/>
      <c r="AW381" s="59"/>
      <c r="AX381" s="59"/>
      <c r="AY381" s="59"/>
      <c r="AZ381" s="59"/>
      <c r="BA381" s="59"/>
      <c r="BB381" s="59"/>
      <c r="BC381" s="59"/>
    </row>
    <row r="382" spans="7:55" s="34" customFormat="1" x14ac:dyDescent="0.25">
      <c r="G382" s="35"/>
      <c r="H382" s="35"/>
      <c r="I382" s="35"/>
      <c r="J382" s="35"/>
      <c r="K382" s="35"/>
      <c r="L382" s="35"/>
      <c r="M382" s="35"/>
      <c r="N382" s="35"/>
      <c r="O382" s="35"/>
      <c r="P382" s="35"/>
      <c r="Z382" s="59"/>
      <c r="AA382" s="59"/>
      <c r="AB382" s="59"/>
      <c r="AC382" s="59"/>
      <c r="AD382" s="59"/>
      <c r="AE382" s="59"/>
      <c r="AF382" s="59"/>
      <c r="AG382" s="59"/>
      <c r="AH382" s="59"/>
      <c r="AI382" s="59"/>
      <c r="AJ382" s="59"/>
      <c r="AK382" s="59"/>
      <c r="AL382" s="59"/>
      <c r="AM382" s="59"/>
      <c r="AN382" s="59"/>
      <c r="AO382" s="59"/>
      <c r="AP382" s="59"/>
      <c r="AQ382" s="59"/>
      <c r="AR382" s="72"/>
      <c r="AS382" s="59"/>
      <c r="AT382" s="59"/>
      <c r="AU382" s="59"/>
      <c r="AV382" s="59"/>
      <c r="AW382" s="59"/>
      <c r="AX382" s="59"/>
      <c r="AY382" s="59"/>
      <c r="AZ382" s="59"/>
      <c r="BA382" s="59"/>
      <c r="BB382" s="59"/>
      <c r="BC382" s="59"/>
    </row>
    <row r="383" spans="7:55" s="34" customFormat="1" x14ac:dyDescent="0.25">
      <c r="G383" s="35"/>
      <c r="H383" s="35"/>
      <c r="I383" s="35"/>
      <c r="J383" s="35"/>
      <c r="K383" s="35"/>
      <c r="L383" s="35"/>
      <c r="M383" s="35"/>
      <c r="N383" s="35"/>
      <c r="O383" s="35"/>
      <c r="P383" s="35"/>
      <c r="Z383" s="59"/>
      <c r="AA383" s="59"/>
      <c r="AB383" s="59"/>
      <c r="AC383" s="59"/>
      <c r="AD383" s="59"/>
      <c r="AE383" s="59"/>
      <c r="AF383" s="59"/>
      <c r="AG383" s="59"/>
      <c r="AH383" s="59"/>
      <c r="AI383" s="59"/>
      <c r="AJ383" s="59"/>
      <c r="AK383" s="59"/>
      <c r="AL383" s="59"/>
      <c r="AM383" s="59"/>
      <c r="AN383" s="59"/>
      <c r="AO383" s="59"/>
      <c r="AP383" s="59"/>
      <c r="AQ383" s="59"/>
      <c r="AR383" s="72"/>
      <c r="AS383" s="59"/>
      <c r="AT383" s="59"/>
      <c r="AU383" s="59"/>
      <c r="AV383" s="59"/>
      <c r="AW383" s="59"/>
      <c r="AX383" s="59"/>
      <c r="AY383" s="59"/>
      <c r="AZ383" s="59"/>
      <c r="BA383" s="59"/>
      <c r="BB383" s="59"/>
      <c r="BC383" s="59"/>
    </row>
    <row r="384" spans="7:55" s="34" customFormat="1" x14ac:dyDescent="0.25">
      <c r="G384" s="35"/>
      <c r="H384" s="35"/>
      <c r="I384" s="35"/>
      <c r="J384" s="35"/>
      <c r="K384" s="35"/>
      <c r="L384" s="35"/>
      <c r="M384" s="35"/>
      <c r="N384" s="35"/>
      <c r="O384" s="35"/>
      <c r="P384" s="35"/>
      <c r="Z384" s="59"/>
      <c r="AA384" s="59"/>
      <c r="AB384" s="59"/>
      <c r="AC384" s="59"/>
      <c r="AD384" s="59"/>
      <c r="AE384" s="59"/>
      <c r="AF384" s="59"/>
      <c r="AG384" s="59"/>
      <c r="AH384" s="59"/>
      <c r="AI384" s="59"/>
      <c r="AJ384" s="59"/>
      <c r="AK384" s="59"/>
      <c r="AL384" s="59"/>
      <c r="AM384" s="59"/>
      <c r="AN384" s="59"/>
      <c r="AO384" s="59"/>
      <c r="AP384" s="59"/>
      <c r="AQ384" s="59"/>
      <c r="AR384" s="72"/>
      <c r="AS384" s="59"/>
      <c r="AT384" s="59"/>
      <c r="AU384" s="59"/>
      <c r="AV384" s="59"/>
      <c r="AW384" s="59"/>
      <c r="AX384" s="59"/>
      <c r="AY384" s="59"/>
      <c r="AZ384" s="59"/>
      <c r="BA384" s="59"/>
      <c r="BB384" s="59"/>
      <c r="BC384" s="59"/>
    </row>
    <row r="385" spans="7:55" s="34" customFormat="1" x14ac:dyDescent="0.25">
      <c r="G385" s="35"/>
      <c r="H385" s="35"/>
      <c r="I385" s="35"/>
      <c r="J385" s="35"/>
      <c r="K385" s="35"/>
      <c r="L385" s="35"/>
      <c r="M385" s="35"/>
      <c r="N385" s="35"/>
      <c r="O385" s="35"/>
      <c r="P385" s="35"/>
      <c r="Z385" s="59"/>
      <c r="AA385" s="59"/>
      <c r="AB385" s="59"/>
      <c r="AC385" s="59"/>
      <c r="AD385" s="59"/>
      <c r="AE385" s="59"/>
      <c r="AF385" s="59"/>
      <c r="AG385" s="59"/>
      <c r="AH385" s="59"/>
      <c r="AI385" s="59"/>
      <c r="AJ385" s="59"/>
      <c r="AK385" s="59"/>
      <c r="AL385" s="59"/>
      <c r="AM385" s="59"/>
      <c r="AN385" s="59"/>
      <c r="AO385" s="59"/>
      <c r="AP385" s="59"/>
      <c r="AQ385" s="59"/>
      <c r="AR385" s="72"/>
      <c r="AS385" s="59"/>
      <c r="AT385" s="59"/>
      <c r="AU385" s="59"/>
      <c r="AV385" s="59"/>
      <c r="AW385" s="59"/>
      <c r="AX385" s="59"/>
      <c r="AY385" s="59"/>
      <c r="AZ385" s="59"/>
      <c r="BA385" s="59"/>
      <c r="BB385" s="59"/>
      <c r="BC385" s="59"/>
    </row>
    <row r="386" spans="7:55" s="34" customFormat="1" x14ac:dyDescent="0.25">
      <c r="G386" s="35"/>
      <c r="H386" s="35"/>
      <c r="I386" s="35"/>
      <c r="J386" s="35"/>
      <c r="K386" s="35"/>
      <c r="L386" s="35"/>
      <c r="M386" s="35"/>
      <c r="N386" s="35"/>
      <c r="O386" s="35"/>
      <c r="P386" s="35"/>
      <c r="Z386" s="59"/>
      <c r="AA386" s="59"/>
      <c r="AB386" s="59"/>
      <c r="AC386" s="59"/>
      <c r="AD386" s="59"/>
      <c r="AE386" s="59"/>
      <c r="AF386" s="59"/>
      <c r="AG386" s="59"/>
      <c r="AH386" s="59"/>
      <c r="AI386" s="59"/>
      <c r="AJ386" s="59"/>
      <c r="AK386" s="59"/>
      <c r="AL386" s="59"/>
      <c r="AM386" s="59"/>
      <c r="AN386" s="59"/>
      <c r="AO386" s="59"/>
      <c r="AP386" s="59"/>
      <c r="AQ386" s="59"/>
      <c r="AR386" s="72"/>
      <c r="AS386" s="59"/>
      <c r="AT386" s="59"/>
      <c r="AU386" s="59"/>
      <c r="AV386" s="59"/>
      <c r="AW386" s="59"/>
      <c r="AX386" s="59"/>
      <c r="AY386" s="59"/>
      <c r="AZ386" s="59"/>
      <c r="BA386" s="59"/>
      <c r="BB386" s="59"/>
      <c r="BC386" s="59"/>
    </row>
    <row r="387" spans="7:55" s="34" customFormat="1" x14ac:dyDescent="0.25">
      <c r="G387" s="35"/>
      <c r="H387" s="35"/>
      <c r="I387" s="35"/>
      <c r="J387" s="35"/>
      <c r="K387" s="35"/>
      <c r="L387" s="35"/>
      <c r="M387" s="35"/>
      <c r="N387" s="35"/>
      <c r="O387" s="35"/>
      <c r="P387" s="35"/>
      <c r="Z387" s="59"/>
      <c r="AA387" s="59"/>
      <c r="AB387" s="59"/>
      <c r="AC387" s="59"/>
      <c r="AD387" s="59"/>
      <c r="AE387" s="59"/>
      <c r="AF387" s="59"/>
      <c r="AG387" s="59"/>
      <c r="AH387" s="59"/>
      <c r="AI387" s="59"/>
      <c r="AJ387" s="59"/>
      <c r="AK387" s="59"/>
      <c r="AL387" s="59"/>
      <c r="AM387" s="59"/>
      <c r="AN387" s="59"/>
      <c r="AO387" s="59"/>
      <c r="AP387" s="59"/>
      <c r="AQ387" s="59"/>
      <c r="AR387" s="72"/>
      <c r="AS387" s="59"/>
      <c r="AT387" s="59"/>
      <c r="AU387" s="59"/>
      <c r="AV387" s="59"/>
      <c r="AW387" s="59"/>
      <c r="AX387" s="59"/>
      <c r="AY387" s="59"/>
      <c r="AZ387" s="59"/>
      <c r="BA387" s="59"/>
      <c r="BB387" s="59"/>
      <c r="BC387" s="59"/>
    </row>
    <row r="388" spans="7:55" s="34" customFormat="1" x14ac:dyDescent="0.25">
      <c r="G388" s="35"/>
      <c r="H388" s="35"/>
      <c r="I388" s="35"/>
      <c r="J388" s="35"/>
      <c r="K388" s="35"/>
      <c r="L388" s="35"/>
      <c r="M388" s="35"/>
      <c r="N388" s="35"/>
      <c r="O388" s="35"/>
      <c r="P388" s="35"/>
      <c r="Z388" s="59"/>
      <c r="AA388" s="59"/>
      <c r="AB388" s="59"/>
      <c r="AC388" s="59"/>
      <c r="AD388" s="59"/>
      <c r="AE388" s="59"/>
      <c r="AF388" s="59"/>
      <c r="AG388" s="59"/>
      <c r="AH388" s="59"/>
      <c r="AI388" s="59"/>
      <c r="AJ388" s="59"/>
      <c r="AK388" s="59"/>
      <c r="AL388" s="59"/>
      <c r="AM388" s="59"/>
      <c r="AN388" s="59"/>
      <c r="AO388" s="59"/>
      <c r="AP388" s="59"/>
      <c r="AQ388" s="59"/>
      <c r="AR388" s="72"/>
      <c r="AS388" s="59"/>
      <c r="AT388" s="59"/>
      <c r="AU388" s="59"/>
      <c r="AV388" s="59"/>
      <c r="AW388" s="59"/>
      <c r="AX388" s="59"/>
      <c r="AY388" s="59"/>
      <c r="AZ388" s="59"/>
      <c r="BA388" s="59"/>
      <c r="BB388" s="59"/>
      <c r="BC388" s="59"/>
    </row>
    <row r="389" spans="7:55" s="34" customFormat="1" x14ac:dyDescent="0.25">
      <c r="G389" s="35"/>
      <c r="H389" s="35"/>
      <c r="I389" s="35"/>
      <c r="J389" s="35"/>
      <c r="K389" s="35"/>
      <c r="L389" s="35"/>
      <c r="M389" s="35"/>
      <c r="N389" s="35"/>
      <c r="O389" s="35"/>
      <c r="P389" s="35"/>
      <c r="Z389" s="59"/>
      <c r="AA389" s="59"/>
      <c r="AB389" s="59"/>
      <c r="AC389" s="59"/>
      <c r="AD389" s="59"/>
      <c r="AE389" s="59"/>
      <c r="AF389" s="59"/>
      <c r="AG389" s="59"/>
      <c r="AH389" s="59"/>
      <c r="AI389" s="59"/>
      <c r="AJ389" s="59"/>
      <c r="AK389" s="59"/>
      <c r="AL389" s="59"/>
      <c r="AM389" s="59"/>
      <c r="AN389" s="59"/>
      <c r="AO389" s="59"/>
      <c r="AP389" s="59"/>
      <c r="AQ389" s="59"/>
      <c r="AR389" s="72"/>
      <c r="AS389" s="59"/>
      <c r="AT389" s="59"/>
      <c r="AU389" s="59"/>
      <c r="AV389" s="59"/>
      <c r="AW389" s="59"/>
      <c r="AX389" s="59"/>
      <c r="AY389" s="59"/>
      <c r="AZ389" s="59"/>
      <c r="BA389" s="59"/>
      <c r="BB389" s="59"/>
      <c r="BC389" s="59"/>
    </row>
    <row r="390" spans="7:55" s="34" customFormat="1" x14ac:dyDescent="0.25">
      <c r="G390" s="35"/>
      <c r="H390" s="35"/>
      <c r="I390" s="35"/>
      <c r="J390" s="35"/>
      <c r="K390" s="35"/>
      <c r="L390" s="35"/>
      <c r="M390" s="35"/>
      <c r="N390" s="35"/>
      <c r="O390" s="35"/>
      <c r="P390" s="35"/>
      <c r="Z390" s="59"/>
      <c r="AA390" s="59"/>
      <c r="AB390" s="59"/>
      <c r="AC390" s="59"/>
      <c r="AD390" s="59"/>
      <c r="AE390" s="59"/>
      <c r="AF390" s="59"/>
      <c r="AG390" s="59"/>
      <c r="AH390" s="59"/>
      <c r="AI390" s="59"/>
      <c r="AJ390" s="59"/>
      <c r="AK390" s="59"/>
      <c r="AL390" s="59"/>
      <c r="AM390" s="59"/>
      <c r="AN390" s="59"/>
      <c r="AO390" s="59"/>
      <c r="AP390" s="59"/>
      <c r="AQ390" s="59"/>
      <c r="AR390" s="72"/>
      <c r="AS390" s="59"/>
      <c r="AT390" s="59"/>
      <c r="AU390" s="59"/>
      <c r="AV390" s="59"/>
      <c r="AW390" s="59"/>
      <c r="AX390" s="59"/>
      <c r="AY390" s="59"/>
      <c r="AZ390" s="59"/>
      <c r="BA390" s="59"/>
      <c r="BB390" s="59"/>
      <c r="BC390" s="59"/>
    </row>
    <row r="391" spans="7:55" s="34" customFormat="1" x14ac:dyDescent="0.25">
      <c r="G391" s="35"/>
      <c r="H391" s="35"/>
      <c r="I391" s="35"/>
      <c r="J391" s="35"/>
      <c r="K391" s="35"/>
      <c r="L391" s="35"/>
      <c r="M391" s="35"/>
      <c r="N391" s="35"/>
      <c r="O391" s="35"/>
      <c r="P391" s="35"/>
      <c r="Z391" s="59"/>
      <c r="AA391" s="59"/>
      <c r="AB391" s="59"/>
      <c r="AC391" s="59"/>
      <c r="AD391" s="59"/>
      <c r="AE391" s="59"/>
      <c r="AF391" s="59"/>
      <c r="AG391" s="59"/>
      <c r="AH391" s="59"/>
      <c r="AI391" s="59"/>
      <c r="AJ391" s="59"/>
      <c r="AK391" s="59"/>
      <c r="AL391" s="59"/>
      <c r="AM391" s="59"/>
      <c r="AN391" s="59"/>
      <c r="AO391" s="59"/>
      <c r="AP391" s="59"/>
      <c r="AQ391" s="59"/>
      <c r="AR391" s="72"/>
      <c r="AS391" s="59"/>
      <c r="AT391" s="59"/>
      <c r="AU391" s="59"/>
      <c r="AV391" s="59"/>
      <c r="AW391" s="59"/>
      <c r="AX391" s="59"/>
      <c r="AY391" s="59"/>
      <c r="AZ391" s="59"/>
      <c r="BA391" s="59"/>
      <c r="BB391" s="59"/>
      <c r="BC391" s="59"/>
    </row>
    <row r="392" spans="7:55" s="34" customFormat="1" x14ac:dyDescent="0.25">
      <c r="G392" s="35"/>
      <c r="H392" s="35"/>
      <c r="I392" s="35"/>
      <c r="J392" s="35"/>
      <c r="K392" s="35"/>
      <c r="L392" s="35"/>
      <c r="M392" s="35"/>
      <c r="N392" s="35"/>
      <c r="O392" s="35"/>
      <c r="P392" s="35"/>
      <c r="Z392" s="59"/>
      <c r="AA392" s="59"/>
      <c r="AB392" s="59"/>
      <c r="AC392" s="59"/>
      <c r="AD392" s="59"/>
      <c r="AE392" s="59"/>
      <c r="AF392" s="59"/>
      <c r="AG392" s="59"/>
      <c r="AH392" s="59"/>
      <c r="AI392" s="59"/>
      <c r="AJ392" s="59"/>
      <c r="AK392" s="59"/>
      <c r="AL392" s="59"/>
      <c r="AM392" s="59"/>
      <c r="AN392" s="59"/>
      <c r="AO392" s="59"/>
      <c r="AP392" s="59"/>
      <c r="AQ392" s="59"/>
      <c r="AR392" s="72"/>
      <c r="AS392" s="59"/>
      <c r="AT392" s="59"/>
      <c r="AU392" s="59"/>
      <c r="AV392" s="59"/>
      <c r="AW392" s="59"/>
      <c r="AX392" s="59"/>
      <c r="AY392" s="59"/>
      <c r="AZ392" s="59"/>
      <c r="BA392" s="59"/>
      <c r="BB392" s="59"/>
      <c r="BC392" s="59"/>
    </row>
    <row r="393" spans="7:55" s="34" customFormat="1" x14ac:dyDescent="0.25">
      <c r="G393" s="35"/>
      <c r="H393" s="35"/>
      <c r="I393" s="35"/>
      <c r="J393" s="35"/>
      <c r="K393" s="35"/>
      <c r="L393" s="35"/>
      <c r="M393" s="35"/>
      <c r="N393" s="35"/>
      <c r="O393" s="35"/>
      <c r="P393" s="35"/>
      <c r="Z393" s="59"/>
      <c r="AA393" s="59"/>
      <c r="AB393" s="59"/>
      <c r="AC393" s="59"/>
      <c r="AD393" s="59"/>
      <c r="AE393" s="59"/>
      <c r="AF393" s="59"/>
      <c r="AG393" s="59"/>
      <c r="AH393" s="59"/>
      <c r="AI393" s="59"/>
      <c r="AJ393" s="59"/>
      <c r="AK393" s="59"/>
      <c r="AL393" s="59"/>
      <c r="AM393" s="59"/>
      <c r="AN393" s="59"/>
      <c r="AO393" s="59"/>
      <c r="AP393" s="59"/>
      <c r="AQ393" s="59"/>
      <c r="AR393" s="72"/>
      <c r="AS393" s="59"/>
      <c r="AT393" s="59"/>
      <c r="AU393" s="59"/>
      <c r="AV393" s="59"/>
      <c r="AW393" s="59"/>
      <c r="AX393" s="59"/>
      <c r="AY393" s="59"/>
      <c r="AZ393" s="59"/>
      <c r="BA393" s="59"/>
      <c r="BB393" s="59"/>
      <c r="BC393" s="59"/>
    </row>
    <row r="394" spans="7:55" s="34" customFormat="1" x14ac:dyDescent="0.25">
      <c r="G394" s="35"/>
      <c r="H394" s="35"/>
      <c r="I394" s="35"/>
      <c r="J394" s="35"/>
      <c r="K394" s="35"/>
      <c r="L394" s="35"/>
      <c r="M394" s="35"/>
      <c r="N394" s="35"/>
      <c r="O394" s="35"/>
      <c r="P394" s="35"/>
      <c r="Z394" s="59"/>
      <c r="AA394" s="59"/>
      <c r="AB394" s="59"/>
      <c r="AC394" s="59"/>
      <c r="AD394" s="59"/>
      <c r="AE394" s="59"/>
      <c r="AF394" s="59"/>
      <c r="AG394" s="59"/>
      <c r="AH394" s="59"/>
      <c r="AI394" s="59"/>
      <c r="AJ394" s="59"/>
      <c r="AK394" s="59"/>
      <c r="AL394" s="59"/>
      <c r="AM394" s="59"/>
      <c r="AN394" s="59"/>
      <c r="AO394" s="59"/>
      <c r="AP394" s="59"/>
      <c r="AQ394" s="59"/>
      <c r="AR394" s="72"/>
      <c r="AS394" s="59"/>
      <c r="AT394" s="59"/>
      <c r="AU394" s="59"/>
      <c r="AV394" s="59"/>
      <c r="AW394" s="59"/>
      <c r="AX394" s="59"/>
      <c r="AY394" s="59"/>
      <c r="AZ394" s="59"/>
      <c r="BA394" s="59"/>
      <c r="BB394" s="59"/>
      <c r="BC394" s="59"/>
    </row>
    <row r="395" spans="7:55" s="34" customFormat="1" x14ac:dyDescent="0.25">
      <c r="G395" s="35"/>
      <c r="H395" s="35"/>
      <c r="I395" s="35"/>
      <c r="J395" s="35"/>
      <c r="K395" s="35"/>
      <c r="L395" s="35"/>
      <c r="M395" s="35"/>
      <c r="N395" s="35"/>
      <c r="O395" s="35"/>
      <c r="P395" s="35"/>
      <c r="Z395" s="59"/>
      <c r="AA395" s="59"/>
      <c r="AB395" s="59"/>
      <c r="AC395" s="59"/>
      <c r="AD395" s="59"/>
      <c r="AE395" s="59"/>
      <c r="AF395" s="59"/>
      <c r="AG395" s="59"/>
      <c r="AH395" s="59"/>
      <c r="AI395" s="59"/>
      <c r="AJ395" s="59"/>
      <c r="AK395" s="59"/>
      <c r="AL395" s="59"/>
      <c r="AM395" s="59"/>
      <c r="AN395" s="59"/>
      <c r="AO395" s="59"/>
      <c r="AP395" s="59"/>
      <c r="AQ395" s="59"/>
      <c r="AR395" s="72"/>
      <c r="AS395" s="59"/>
      <c r="AT395" s="59"/>
      <c r="AU395" s="59"/>
      <c r="AV395" s="59"/>
      <c r="AW395" s="59"/>
      <c r="AX395" s="59"/>
      <c r="AY395" s="59"/>
      <c r="AZ395" s="59"/>
      <c r="BA395" s="59"/>
      <c r="BB395" s="59"/>
      <c r="BC395" s="59"/>
    </row>
    <row r="396" spans="7:55" s="34" customFormat="1" x14ac:dyDescent="0.25">
      <c r="G396" s="35"/>
      <c r="H396" s="35"/>
      <c r="I396" s="35"/>
      <c r="J396" s="35"/>
      <c r="K396" s="35"/>
      <c r="L396" s="35"/>
      <c r="M396" s="35"/>
      <c r="N396" s="35"/>
      <c r="O396" s="35"/>
      <c r="P396" s="35"/>
      <c r="Z396" s="59"/>
      <c r="AA396" s="59"/>
      <c r="AB396" s="59"/>
      <c r="AC396" s="59"/>
      <c r="AD396" s="59"/>
      <c r="AE396" s="59"/>
      <c r="AF396" s="59"/>
      <c r="AG396" s="59"/>
      <c r="AH396" s="59"/>
      <c r="AI396" s="59"/>
      <c r="AJ396" s="59"/>
      <c r="AK396" s="59"/>
      <c r="AL396" s="59"/>
      <c r="AM396" s="59"/>
      <c r="AN396" s="59"/>
      <c r="AO396" s="59"/>
      <c r="AP396" s="59"/>
      <c r="AQ396" s="59"/>
      <c r="AR396" s="72"/>
      <c r="AS396" s="59"/>
      <c r="AT396" s="59"/>
      <c r="AU396" s="59"/>
      <c r="AV396" s="59"/>
      <c r="AW396" s="59"/>
      <c r="AX396" s="59"/>
      <c r="AY396" s="59"/>
      <c r="AZ396" s="59"/>
      <c r="BA396" s="59"/>
      <c r="BB396" s="59"/>
      <c r="BC396" s="59"/>
    </row>
    <row r="397" spans="7:55" s="34" customFormat="1" x14ac:dyDescent="0.25">
      <c r="G397" s="35"/>
      <c r="H397" s="35"/>
      <c r="I397" s="35"/>
      <c r="J397" s="35"/>
      <c r="K397" s="35"/>
      <c r="L397" s="35"/>
      <c r="M397" s="35"/>
      <c r="N397" s="35"/>
      <c r="O397" s="35"/>
      <c r="P397" s="35"/>
      <c r="Z397" s="59"/>
      <c r="AA397" s="59"/>
      <c r="AB397" s="59"/>
      <c r="AC397" s="59"/>
      <c r="AD397" s="59"/>
      <c r="AE397" s="59"/>
      <c r="AF397" s="59"/>
      <c r="AG397" s="59"/>
      <c r="AH397" s="59"/>
      <c r="AI397" s="59"/>
      <c r="AJ397" s="59"/>
      <c r="AK397" s="59"/>
      <c r="AL397" s="59"/>
      <c r="AM397" s="59"/>
      <c r="AN397" s="59"/>
      <c r="AO397" s="59"/>
      <c r="AP397" s="59"/>
      <c r="AQ397" s="59"/>
      <c r="AR397" s="72"/>
      <c r="AS397" s="59"/>
      <c r="AT397" s="59"/>
      <c r="AU397" s="59"/>
      <c r="AV397" s="59"/>
      <c r="AW397" s="59"/>
      <c r="AX397" s="59"/>
      <c r="AY397" s="59"/>
      <c r="AZ397" s="59"/>
      <c r="BA397" s="59"/>
      <c r="BB397" s="59"/>
      <c r="BC397" s="59"/>
    </row>
    <row r="398" spans="7:55" s="34" customFormat="1" x14ac:dyDescent="0.25">
      <c r="G398" s="35"/>
      <c r="H398" s="35"/>
      <c r="I398" s="35"/>
      <c r="J398" s="35"/>
      <c r="K398" s="35"/>
      <c r="L398" s="35"/>
      <c r="M398" s="35"/>
      <c r="N398" s="35"/>
      <c r="O398" s="35"/>
      <c r="P398" s="35"/>
      <c r="Z398" s="59"/>
      <c r="AA398" s="59"/>
      <c r="AB398" s="59"/>
      <c r="AC398" s="59"/>
      <c r="AD398" s="59"/>
      <c r="AE398" s="59"/>
      <c r="AF398" s="59"/>
      <c r="AG398" s="59"/>
      <c r="AH398" s="59"/>
      <c r="AI398" s="59"/>
      <c r="AJ398" s="59"/>
      <c r="AK398" s="59"/>
      <c r="AL398" s="59"/>
      <c r="AM398" s="59"/>
      <c r="AN398" s="59"/>
      <c r="AO398" s="59"/>
      <c r="AP398" s="59"/>
      <c r="AQ398" s="59"/>
      <c r="AR398" s="72"/>
      <c r="AS398" s="59"/>
      <c r="AT398" s="59"/>
      <c r="AU398" s="59"/>
      <c r="AV398" s="59"/>
      <c r="AW398" s="59"/>
      <c r="AX398" s="59"/>
      <c r="AY398" s="59"/>
      <c r="AZ398" s="59"/>
      <c r="BA398" s="59"/>
      <c r="BB398" s="59"/>
      <c r="BC398" s="59"/>
    </row>
    <row r="399" spans="7:55" s="34" customFormat="1" x14ac:dyDescent="0.25">
      <c r="G399" s="35"/>
      <c r="H399" s="35"/>
      <c r="I399" s="35"/>
      <c r="J399" s="35"/>
      <c r="K399" s="35"/>
      <c r="L399" s="35"/>
      <c r="M399" s="35"/>
      <c r="N399" s="35"/>
      <c r="O399" s="35"/>
      <c r="P399" s="35"/>
      <c r="Z399" s="59"/>
      <c r="AA399" s="59"/>
      <c r="AB399" s="59"/>
      <c r="AC399" s="59"/>
      <c r="AD399" s="59"/>
      <c r="AE399" s="59"/>
      <c r="AF399" s="59"/>
      <c r="AG399" s="59"/>
      <c r="AH399" s="59"/>
      <c r="AI399" s="59"/>
      <c r="AJ399" s="59"/>
      <c r="AK399" s="59"/>
      <c r="AL399" s="59"/>
      <c r="AM399" s="59"/>
      <c r="AN399" s="59"/>
      <c r="AO399" s="59"/>
      <c r="AP399" s="59"/>
      <c r="AQ399" s="59"/>
      <c r="AR399" s="72"/>
      <c r="AS399" s="59"/>
      <c r="AT399" s="59"/>
      <c r="AU399" s="59"/>
      <c r="AV399" s="59"/>
      <c r="AW399" s="59"/>
      <c r="AX399" s="59"/>
      <c r="AY399" s="59"/>
      <c r="AZ399" s="59"/>
      <c r="BA399" s="59"/>
      <c r="BB399" s="59"/>
      <c r="BC399" s="59"/>
    </row>
    <row r="400" spans="7:55" s="34" customFormat="1" x14ac:dyDescent="0.25">
      <c r="G400" s="35"/>
      <c r="H400" s="35"/>
      <c r="I400" s="35"/>
      <c r="J400" s="35"/>
      <c r="K400" s="35"/>
      <c r="L400" s="35"/>
      <c r="M400" s="35"/>
      <c r="N400" s="35"/>
      <c r="O400" s="35"/>
      <c r="P400" s="35"/>
      <c r="Z400" s="59"/>
      <c r="AA400" s="59"/>
      <c r="AB400" s="59"/>
      <c r="AC400" s="59"/>
      <c r="AD400" s="59"/>
      <c r="AE400" s="59"/>
      <c r="AF400" s="59"/>
      <c r="AG400" s="59"/>
      <c r="AH400" s="59"/>
      <c r="AI400" s="59"/>
      <c r="AJ400" s="59"/>
      <c r="AK400" s="59"/>
      <c r="AL400" s="59"/>
      <c r="AM400" s="59"/>
      <c r="AN400" s="59"/>
      <c r="AO400" s="59"/>
      <c r="AP400" s="59"/>
      <c r="AQ400" s="59"/>
      <c r="AR400" s="72"/>
      <c r="AS400" s="59"/>
      <c r="AT400" s="59"/>
      <c r="AU400" s="59"/>
      <c r="AV400" s="59"/>
      <c r="AW400" s="59"/>
      <c r="AX400" s="59"/>
      <c r="AY400" s="59"/>
      <c r="AZ400" s="59"/>
      <c r="BA400" s="59"/>
      <c r="BB400" s="59"/>
      <c r="BC400" s="59"/>
    </row>
    <row r="401" spans="7:55" s="34" customFormat="1" x14ac:dyDescent="0.25">
      <c r="G401" s="35"/>
      <c r="H401" s="35"/>
      <c r="I401" s="35"/>
      <c r="J401" s="35"/>
      <c r="K401" s="35"/>
      <c r="L401" s="35"/>
      <c r="M401" s="35"/>
      <c r="N401" s="35"/>
      <c r="O401" s="35"/>
      <c r="P401" s="35"/>
      <c r="Z401" s="59"/>
      <c r="AA401" s="59"/>
      <c r="AB401" s="59"/>
      <c r="AC401" s="59"/>
      <c r="AD401" s="59"/>
      <c r="AE401" s="59"/>
      <c r="AF401" s="59"/>
      <c r="AG401" s="59"/>
      <c r="AH401" s="59"/>
      <c r="AI401" s="59"/>
      <c r="AJ401" s="59"/>
      <c r="AK401" s="59"/>
      <c r="AL401" s="59"/>
      <c r="AM401" s="59"/>
      <c r="AN401" s="59"/>
      <c r="AO401" s="59"/>
      <c r="AP401" s="59"/>
      <c r="AQ401" s="59"/>
      <c r="AR401" s="72"/>
      <c r="AS401" s="59"/>
      <c r="AT401" s="59"/>
      <c r="AU401" s="59"/>
      <c r="AV401" s="59"/>
      <c r="AW401" s="59"/>
      <c r="AX401" s="59"/>
      <c r="AY401" s="59"/>
      <c r="AZ401" s="59"/>
      <c r="BA401" s="59"/>
      <c r="BB401" s="59"/>
      <c r="BC401" s="59"/>
    </row>
    <row r="402" spans="7:55" s="34" customFormat="1" x14ac:dyDescent="0.25">
      <c r="G402" s="35"/>
      <c r="H402" s="35"/>
      <c r="I402" s="35"/>
      <c r="J402" s="35"/>
      <c r="K402" s="35"/>
      <c r="L402" s="35"/>
      <c r="M402" s="35"/>
      <c r="N402" s="35"/>
      <c r="O402" s="35"/>
      <c r="P402" s="35"/>
      <c r="Z402" s="59"/>
      <c r="AA402" s="59"/>
      <c r="AB402" s="59"/>
      <c r="AC402" s="59"/>
      <c r="AD402" s="59"/>
      <c r="AE402" s="59"/>
      <c r="AF402" s="59"/>
      <c r="AG402" s="59"/>
      <c r="AH402" s="59"/>
      <c r="AI402" s="59"/>
      <c r="AJ402" s="59"/>
      <c r="AK402" s="59"/>
      <c r="AL402" s="59"/>
      <c r="AM402" s="59"/>
      <c r="AN402" s="59"/>
      <c r="AO402" s="59"/>
      <c r="AP402" s="59"/>
      <c r="AQ402" s="59"/>
      <c r="AR402" s="72"/>
      <c r="AS402" s="59"/>
      <c r="AT402" s="59"/>
      <c r="AU402" s="59"/>
      <c r="AV402" s="59"/>
      <c r="AW402" s="59"/>
      <c r="AX402" s="59"/>
      <c r="AY402" s="59"/>
      <c r="AZ402" s="59"/>
      <c r="BA402" s="59"/>
      <c r="BB402" s="59"/>
      <c r="BC402" s="59"/>
    </row>
    <row r="403" spans="7:55" s="34" customFormat="1" x14ac:dyDescent="0.25">
      <c r="G403" s="35"/>
      <c r="H403" s="35"/>
      <c r="I403" s="35"/>
      <c r="J403" s="35"/>
      <c r="K403" s="35"/>
      <c r="L403" s="35"/>
      <c r="M403" s="35"/>
      <c r="N403" s="35"/>
      <c r="O403" s="35"/>
      <c r="P403" s="35"/>
      <c r="Z403" s="59"/>
      <c r="AA403" s="59"/>
      <c r="AB403" s="59"/>
      <c r="AC403" s="59"/>
      <c r="AD403" s="59"/>
      <c r="AE403" s="59"/>
      <c r="AF403" s="59"/>
      <c r="AG403" s="59"/>
      <c r="AH403" s="59"/>
      <c r="AI403" s="59"/>
      <c r="AJ403" s="59"/>
      <c r="AK403" s="59"/>
      <c r="AL403" s="59"/>
      <c r="AM403" s="59"/>
      <c r="AN403" s="59"/>
      <c r="AO403" s="59"/>
      <c r="AP403" s="59"/>
      <c r="AQ403" s="59"/>
      <c r="AR403" s="72"/>
      <c r="AS403" s="59"/>
      <c r="AT403" s="59"/>
      <c r="AU403" s="59"/>
      <c r="AV403" s="59"/>
      <c r="AW403" s="59"/>
      <c r="AX403" s="59"/>
      <c r="AY403" s="59"/>
      <c r="AZ403" s="59"/>
      <c r="BA403" s="59"/>
      <c r="BB403" s="59"/>
      <c r="BC403" s="59"/>
    </row>
    <row r="404" spans="7:55" s="34" customFormat="1" x14ac:dyDescent="0.25">
      <c r="G404" s="35"/>
      <c r="H404" s="35"/>
      <c r="I404" s="35"/>
      <c r="J404" s="35"/>
      <c r="K404" s="35"/>
      <c r="L404" s="35"/>
      <c r="M404" s="35"/>
      <c r="N404" s="35"/>
      <c r="O404" s="35"/>
      <c r="P404" s="35"/>
      <c r="Z404" s="59"/>
      <c r="AA404" s="59"/>
      <c r="AB404" s="59"/>
      <c r="AC404" s="59"/>
      <c r="AD404" s="59"/>
      <c r="AE404" s="59"/>
      <c r="AF404" s="59"/>
      <c r="AG404" s="59"/>
      <c r="AH404" s="59"/>
      <c r="AI404" s="59"/>
      <c r="AJ404" s="59"/>
      <c r="AK404" s="59"/>
      <c r="AL404" s="59"/>
      <c r="AM404" s="59"/>
      <c r="AN404" s="59"/>
      <c r="AO404" s="59"/>
      <c r="AP404" s="59"/>
      <c r="AQ404" s="59"/>
      <c r="AR404" s="72"/>
      <c r="AS404" s="59"/>
      <c r="AT404" s="59"/>
      <c r="AU404" s="59"/>
      <c r="AV404" s="59"/>
      <c r="AW404" s="59"/>
      <c r="AX404" s="59"/>
      <c r="AY404" s="59"/>
      <c r="AZ404" s="59"/>
      <c r="BA404" s="59"/>
      <c r="BB404" s="59"/>
      <c r="BC404" s="59"/>
    </row>
    <row r="405" spans="7:55" s="34" customFormat="1" x14ac:dyDescent="0.25">
      <c r="G405" s="35"/>
      <c r="H405" s="35"/>
      <c r="I405" s="35"/>
      <c r="J405" s="35"/>
      <c r="K405" s="35"/>
      <c r="L405" s="35"/>
      <c r="M405" s="35"/>
      <c r="N405" s="35"/>
      <c r="O405" s="35"/>
      <c r="P405" s="35"/>
      <c r="Z405" s="59"/>
      <c r="AA405" s="59"/>
      <c r="AB405" s="59"/>
      <c r="AC405" s="59"/>
      <c r="AD405" s="59"/>
      <c r="AE405" s="59"/>
      <c r="AF405" s="59"/>
      <c r="AG405" s="59"/>
      <c r="AH405" s="59"/>
      <c r="AI405" s="59"/>
      <c r="AJ405" s="59"/>
      <c r="AK405" s="59"/>
      <c r="AL405" s="59"/>
      <c r="AM405" s="59"/>
      <c r="AN405" s="59"/>
      <c r="AO405" s="59"/>
      <c r="AP405" s="59"/>
      <c r="AQ405" s="59"/>
      <c r="AR405" s="72"/>
      <c r="AS405" s="59"/>
      <c r="AT405" s="59"/>
      <c r="AU405" s="59"/>
      <c r="AV405" s="59"/>
      <c r="AW405" s="59"/>
      <c r="AX405" s="59"/>
      <c r="AY405" s="59"/>
      <c r="AZ405" s="59"/>
      <c r="BA405" s="59"/>
      <c r="BB405" s="59"/>
      <c r="BC405" s="59"/>
    </row>
    <row r="406" spans="7:55" s="34" customFormat="1" x14ac:dyDescent="0.25">
      <c r="G406" s="35"/>
      <c r="H406" s="35"/>
      <c r="I406" s="35"/>
      <c r="J406" s="35"/>
      <c r="K406" s="35"/>
      <c r="L406" s="35"/>
      <c r="M406" s="35"/>
      <c r="N406" s="35"/>
      <c r="O406" s="35"/>
      <c r="P406" s="35"/>
      <c r="Z406" s="59"/>
      <c r="AA406" s="59"/>
      <c r="AB406" s="59"/>
      <c r="AC406" s="59"/>
      <c r="AD406" s="59"/>
      <c r="AE406" s="59"/>
      <c r="AF406" s="59"/>
      <c r="AG406" s="59"/>
      <c r="AH406" s="59"/>
      <c r="AI406" s="59"/>
      <c r="AJ406" s="59"/>
      <c r="AK406" s="59"/>
      <c r="AL406" s="59"/>
      <c r="AM406" s="59"/>
      <c r="AN406" s="59"/>
      <c r="AO406" s="59"/>
      <c r="AP406" s="59"/>
      <c r="AQ406" s="59"/>
      <c r="AR406" s="72"/>
      <c r="AS406" s="59"/>
      <c r="AT406" s="59"/>
      <c r="AU406" s="59"/>
      <c r="AV406" s="59"/>
      <c r="AW406" s="59"/>
      <c r="AX406" s="59"/>
      <c r="AY406" s="59"/>
      <c r="AZ406" s="59"/>
      <c r="BA406" s="59"/>
      <c r="BB406" s="59"/>
      <c r="BC406" s="59"/>
    </row>
    <row r="407" spans="7:55" s="34" customFormat="1" x14ac:dyDescent="0.25">
      <c r="G407" s="35"/>
      <c r="H407" s="35"/>
      <c r="I407" s="35"/>
      <c r="J407" s="35"/>
      <c r="K407" s="35"/>
      <c r="L407" s="35"/>
      <c r="M407" s="35"/>
      <c r="N407" s="35"/>
      <c r="O407" s="35"/>
      <c r="P407" s="35"/>
      <c r="Z407" s="59"/>
      <c r="AA407" s="59"/>
      <c r="AB407" s="59"/>
      <c r="AC407" s="59"/>
      <c r="AD407" s="59"/>
      <c r="AE407" s="59"/>
      <c r="AF407" s="59"/>
      <c r="AG407" s="59"/>
      <c r="AH407" s="59"/>
      <c r="AI407" s="59"/>
      <c r="AJ407" s="59"/>
      <c r="AK407" s="59"/>
      <c r="AL407" s="59"/>
      <c r="AM407" s="59"/>
      <c r="AN407" s="59"/>
      <c r="AO407" s="59"/>
      <c r="AP407" s="59"/>
      <c r="AQ407" s="59"/>
      <c r="AR407" s="72"/>
      <c r="AS407" s="59"/>
      <c r="AT407" s="59"/>
      <c r="AU407" s="59"/>
      <c r="AV407" s="59"/>
      <c r="AW407" s="59"/>
      <c r="AX407" s="59"/>
      <c r="AY407" s="59"/>
      <c r="AZ407" s="59"/>
      <c r="BA407" s="59"/>
      <c r="BB407" s="59"/>
      <c r="BC407" s="59"/>
    </row>
    <row r="408" spans="7:55" s="34" customFormat="1" x14ac:dyDescent="0.25">
      <c r="G408" s="35"/>
      <c r="H408" s="35"/>
      <c r="I408" s="35"/>
      <c r="J408" s="35"/>
      <c r="K408" s="35"/>
      <c r="L408" s="35"/>
      <c r="M408" s="35"/>
      <c r="N408" s="35"/>
      <c r="O408" s="35"/>
      <c r="P408" s="35"/>
      <c r="Z408" s="59"/>
      <c r="AA408" s="59"/>
      <c r="AB408" s="59"/>
      <c r="AC408" s="59"/>
      <c r="AD408" s="59"/>
      <c r="AE408" s="59"/>
      <c r="AF408" s="59"/>
      <c r="AG408" s="59"/>
      <c r="AH408" s="59"/>
      <c r="AI408" s="59"/>
      <c r="AJ408" s="59"/>
      <c r="AK408" s="59"/>
      <c r="AL408" s="59"/>
      <c r="AM408" s="59"/>
      <c r="AN408" s="59"/>
      <c r="AO408" s="59"/>
      <c r="AP408" s="59"/>
      <c r="AQ408" s="59"/>
      <c r="AR408" s="72"/>
      <c r="AS408" s="59"/>
      <c r="AT408" s="59"/>
      <c r="AU408" s="59"/>
      <c r="AV408" s="59"/>
      <c r="AW408" s="59"/>
      <c r="AX408" s="59"/>
      <c r="AY408" s="59"/>
      <c r="AZ408" s="59"/>
      <c r="BA408" s="59"/>
      <c r="BB408" s="59"/>
      <c r="BC408" s="59"/>
    </row>
    <row r="409" spans="7:55" s="34" customFormat="1" x14ac:dyDescent="0.25">
      <c r="G409" s="35"/>
      <c r="H409" s="35"/>
      <c r="I409" s="35"/>
      <c r="J409" s="35"/>
      <c r="K409" s="35"/>
      <c r="L409" s="35"/>
      <c r="M409" s="35"/>
      <c r="N409" s="35"/>
      <c r="O409" s="35"/>
      <c r="P409" s="35"/>
      <c r="Z409" s="59"/>
      <c r="AA409" s="59"/>
      <c r="AB409" s="59"/>
      <c r="AC409" s="59"/>
      <c r="AD409" s="59"/>
      <c r="AE409" s="59"/>
      <c r="AF409" s="59"/>
      <c r="AG409" s="59"/>
      <c r="AH409" s="59"/>
      <c r="AI409" s="59"/>
      <c r="AJ409" s="59"/>
      <c r="AK409" s="59"/>
      <c r="AL409" s="59"/>
      <c r="AM409" s="59"/>
      <c r="AN409" s="59"/>
      <c r="AO409" s="59"/>
      <c r="AP409" s="59"/>
      <c r="AQ409" s="59"/>
      <c r="AR409" s="72"/>
      <c r="AS409" s="59"/>
      <c r="AT409" s="59"/>
      <c r="AU409" s="59"/>
      <c r="AV409" s="59"/>
      <c r="AW409" s="59"/>
      <c r="AX409" s="59"/>
      <c r="AY409" s="59"/>
      <c r="AZ409" s="59"/>
      <c r="BA409" s="59"/>
      <c r="BB409" s="59"/>
      <c r="BC409" s="59"/>
    </row>
    <row r="410" spans="7:55" s="34" customFormat="1" x14ac:dyDescent="0.25">
      <c r="G410" s="35"/>
      <c r="H410" s="35"/>
      <c r="I410" s="35"/>
      <c r="J410" s="35"/>
      <c r="K410" s="35"/>
      <c r="L410" s="35"/>
      <c r="M410" s="35"/>
      <c r="N410" s="35"/>
      <c r="O410" s="35"/>
      <c r="P410" s="35"/>
      <c r="Z410" s="59"/>
      <c r="AA410" s="59"/>
      <c r="AB410" s="59"/>
      <c r="AC410" s="59"/>
      <c r="AD410" s="59"/>
      <c r="AE410" s="59"/>
      <c r="AF410" s="59"/>
      <c r="AG410" s="59"/>
      <c r="AH410" s="59"/>
      <c r="AI410" s="59"/>
      <c r="AJ410" s="59"/>
      <c r="AK410" s="59"/>
      <c r="AL410" s="59"/>
      <c r="AM410" s="59"/>
      <c r="AN410" s="59"/>
      <c r="AO410" s="59"/>
      <c r="AP410" s="59"/>
      <c r="AQ410" s="59"/>
      <c r="AR410" s="72"/>
      <c r="AS410" s="59"/>
      <c r="AT410" s="59"/>
      <c r="AU410" s="59"/>
      <c r="AV410" s="59"/>
      <c r="AW410" s="59"/>
      <c r="AX410" s="59"/>
      <c r="AY410" s="59"/>
      <c r="AZ410" s="59"/>
      <c r="BA410" s="59"/>
      <c r="BB410" s="59"/>
      <c r="BC410" s="59"/>
    </row>
    <row r="411" spans="7:55" s="34" customFormat="1" x14ac:dyDescent="0.25">
      <c r="G411" s="35"/>
      <c r="H411" s="35"/>
      <c r="I411" s="35"/>
      <c r="J411" s="35"/>
      <c r="K411" s="35"/>
      <c r="L411" s="35"/>
      <c r="M411" s="35"/>
      <c r="N411" s="35"/>
      <c r="O411" s="35"/>
      <c r="P411" s="35"/>
      <c r="Z411" s="59"/>
      <c r="AA411" s="59"/>
      <c r="AB411" s="59"/>
      <c r="AC411" s="59"/>
      <c r="AD411" s="59"/>
      <c r="AE411" s="59"/>
      <c r="AF411" s="59"/>
      <c r="AG411" s="59"/>
      <c r="AH411" s="59"/>
      <c r="AI411" s="59"/>
      <c r="AJ411" s="59"/>
      <c r="AK411" s="59"/>
      <c r="AL411" s="59"/>
      <c r="AM411" s="59"/>
      <c r="AN411" s="59"/>
      <c r="AO411" s="59"/>
      <c r="AP411" s="59"/>
      <c r="AQ411" s="59"/>
      <c r="AR411" s="72"/>
      <c r="AS411" s="59"/>
      <c r="AT411" s="59"/>
      <c r="AU411" s="59"/>
      <c r="AV411" s="59"/>
      <c r="AW411" s="59"/>
      <c r="AX411" s="59"/>
      <c r="AY411" s="59"/>
      <c r="AZ411" s="59"/>
      <c r="BA411" s="59"/>
      <c r="BB411" s="59"/>
      <c r="BC411" s="59"/>
    </row>
    <row r="412" spans="7:55" s="34" customFormat="1" x14ac:dyDescent="0.25">
      <c r="G412" s="35"/>
      <c r="H412" s="35"/>
      <c r="I412" s="35"/>
      <c r="J412" s="35"/>
      <c r="K412" s="35"/>
      <c r="L412" s="35"/>
      <c r="M412" s="35"/>
      <c r="N412" s="35"/>
      <c r="O412" s="35"/>
      <c r="P412" s="35"/>
      <c r="Z412" s="59"/>
      <c r="AA412" s="59"/>
      <c r="AB412" s="59"/>
      <c r="AC412" s="59"/>
      <c r="AD412" s="59"/>
      <c r="AE412" s="59"/>
      <c r="AF412" s="59"/>
      <c r="AG412" s="59"/>
      <c r="AH412" s="59"/>
      <c r="AI412" s="59"/>
      <c r="AJ412" s="59"/>
      <c r="AK412" s="59"/>
      <c r="AL412" s="59"/>
      <c r="AM412" s="59"/>
      <c r="AN412" s="59"/>
      <c r="AO412" s="59"/>
      <c r="AP412" s="59"/>
      <c r="AQ412" s="59"/>
      <c r="AR412" s="72"/>
      <c r="AS412" s="59"/>
      <c r="AT412" s="59"/>
      <c r="AU412" s="59"/>
      <c r="AV412" s="59"/>
      <c r="AW412" s="59"/>
      <c r="AX412" s="59"/>
      <c r="AY412" s="59"/>
      <c r="AZ412" s="59"/>
      <c r="BA412" s="59"/>
      <c r="BB412" s="59"/>
      <c r="BC412" s="59"/>
    </row>
    <row r="413" spans="7:55" s="34" customFormat="1" x14ac:dyDescent="0.25">
      <c r="G413" s="35"/>
      <c r="H413" s="35"/>
      <c r="I413" s="35"/>
      <c r="J413" s="35"/>
      <c r="K413" s="35"/>
      <c r="L413" s="35"/>
      <c r="M413" s="35"/>
      <c r="N413" s="35"/>
      <c r="O413" s="35"/>
      <c r="P413" s="35"/>
      <c r="Z413" s="59"/>
      <c r="AA413" s="59"/>
      <c r="AB413" s="59"/>
      <c r="AC413" s="59"/>
      <c r="AD413" s="59"/>
      <c r="AE413" s="59"/>
      <c r="AF413" s="59"/>
      <c r="AG413" s="59"/>
      <c r="AH413" s="59"/>
      <c r="AI413" s="59"/>
      <c r="AJ413" s="59"/>
      <c r="AK413" s="59"/>
      <c r="AL413" s="59"/>
      <c r="AM413" s="59"/>
      <c r="AN413" s="59"/>
      <c r="AO413" s="59"/>
      <c r="AP413" s="59"/>
      <c r="AQ413" s="59"/>
      <c r="AR413" s="72"/>
      <c r="AS413" s="59"/>
      <c r="AT413" s="59"/>
      <c r="AU413" s="59"/>
      <c r="AV413" s="59"/>
      <c r="AW413" s="59"/>
      <c r="AX413" s="59"/>
      <c r="AY413" s="59"/>
      <c r="AZ413" s="59"/>
      <c r="BA413" s="59"/>
      <c r="BB413" s="59"/>
      <c r="BC413" s="59"/>
    </row>
    <row r="414" spans="7:55" s="34" customFormat="1" x14ac:dyDescent="0.25">
      <c r="G414" s="35"/>
      <c r="H414" s="35"/>
      <c r="I414" s="35"/>
      <c r="J414" s="35"/>
      <c r="K414" s="35"/>
      <c r="L414" s="35"/>
      <c r="M414" s="35"/>
      <c r="N414" s="35"/>
      <c r="O414" s="35"/>
      <c r="P414" s="35"/>
      <c r="Z414" s="59"/>
      <c r="AA414" s="59"/>
      <c r="AB414" s="59"/>
      <c r="AC414" s="59"/>
      <c r="AD414" s="59"/>
      <c r="AE414" s="59"/>
      <c r="AF414" s="59"/>
      <c r="AG414" s="59"/>
      <c r="AH414" s="59"/>
      <c r="AI414" s="59"/>
      <c r="AJ414" s="59"/>
      <c r="AK414" s="59"/>
      <c r="AL414" s="59"/>
      <c r="AM414" s="59"/>
      <c r="AN414" s="59"/>
      <c r="AO414" s="59"/>
      <c r="AP414" s="59"/>
      <c r="AQ414" s="59"/>
      <c r="AR414" s="72"/>
      <c r="AS414" s="59"/>
      <c r="AT414" s="59"/>
      <c r="AU414" s="59"/>
      <c r="AV414" s="59"/>
      <c r="AW414" s="59"/>
      <c r="AX414" s="59"/>
      <c r="AY414" s="59"/>
      <c r="AZ414" s="59"/>
      <c r="BA414" s="59"/>
      <c r="BB414" s="59"/>
      <c r="BC414" s="59"/>
    </row>
    <row r="415" spans="7:55" s="34" customFormat="1" x14ac:dyDescent="0.25">
      <c r="G415" s="35"/>
      <c r="H415" s="35"/>
      <c r="I415" s="35"/>
      <c r="J415" s="35"/>
      <c r="K415" s="35"/>
      <c r="L415" s="35"/>
      <c r="M415" s="35"/>
      <c r="N415" s="35"/>
      <c r="O415" s="35"/>
      <c r="P415" s="35"/>
      <c r="Z415" s="59"/>
      <c r="AA415" s="59"/>
      <c r="AB415" s="59"/>
      <c r="AC415" s="59"/>
      <c r="AD415" s="59"/>
      <c r="AE415" s="59"/>
      <c r="AF415" s="59"/>
      <c r="AG415" s="59"/>
      <c r="AH415" s="59"/>
      <c r="AI415" s="59"/>
      <c r="AJ415" s="59"/>
      <c r="AK415" s="59"/>
      <c r="AL415" s="59"/>
      <c r="AM415" s="59"/>
      <c r="AN415" s="59"/>
      <c r="AO415" s="59"/>
      <c r="AP415" s="59"/>
      <c r="AQ415" s="59"/>
      <c r="AR415" s="72"/>
      <c r="AS415" s="59"/>
      <c r="AT415" s="59"/>
      <c r="AU415" s="59"/>
      <c r="AV415" s="59"/>
      <c r="AW415" s="59"/>
      <c r="AX415" s="59"/>
      <c r="AY415" s="59"/>
      <c r="AZ415" s="59"/>
      <c r="BA415" s="59"/>
      <c r="BB415" s="59"/>
      <c r="BC415" s="59"/>
    </row>
    <row r="416" spans="7:55" s="34" customFormat="1" x14ac:dyDescent="0.25">
      <c r="G416" s="35"/>
      <c r="H416" s="35"/>
      <c r="I416" s="35"/>
      <c r="J416" s="35"/>
      <c r="K416" s="35"/>
      <c r="L416" s="35"/>
      <c r="M416" s="35"/>
      <c r="N416" s="35"/>
      <c r="O416" s="35"/>
      <c r="P416" s="35"/>
      <c r="Z416" s="59"/>
      <c r="AA416" s="59"/>
      <c r="AB416" s="59"/>
      <c r="AC416" s="59"/>
      <c r="AD416" s="59"/>
      <c r="AE416" s="59"/>
      <c r="AF416" s="59"/>
      <c r="AG416" s="59"/>
      <c r="AH416" s="59"/>
      <c r="AI416" s="59"/>
      <c r="AJ416" s="59"/>
      <c r="AK416" s="59"/>
      <c r="AL416" s="59"/>
      <c r="AM416" s="59"/>
      <c r="AN416" s="59"/>
      <c r="AO416" s="59"/>
      <c r="AP416" s="59"/>
      <c r="AQ416" s="59"/>
      <c r="AR416" s="72"/>
      <c r="AS416" s="59"/>
      <c r="AT416" s="59"/>
      <c r="AU416" s="59"/>
      <c r="AV416" s="59"/>
      <c r="AW416" s="59"/>
      <c r="AX416" s="59"/>
      <c r="AY416" s="59"/>
      <c r="AZ416" s="59"/>
      <c r="BA416" s="59"/>
      <c r="BB416" s="59"/>
      <c r="BC416" s="59"/>
    </row>
    <row r="417" spans="7:55" s="34" customFormat="1" x14ac:dyDescent="0.25">
      <c r="G417" s="35"/>
      <c r="H417" s="35"/>
      <c r="I417" s="35"/>
      <c r="J417" s="35"/>
      <c r="K417" s="35"/>
      <c r="L417" s="35"/>
      <c r="M417" s="35"/>
      <c r="N417" s="35"/>
      <c r="O417" s="35"/>
      <c r="P417" s="35"/>
      <c r="Z417" s="59"/>
      <c r="AA417" s="59"/>
      <c r="AB417" s="59"/>
      <c r="AC417" s="59"/>
      <c r="AD417" s="59"/>
      <c r="AE417" s="59"/>
      <c r="AF417" s="59"/>
      <c r="AG417" s="59"/>
      <c r="AH417" s="59"/>
      <c r="AI417" s="59"/>
      <c r="AJ417" s="59"/>
      <c r="AK417" s="59"/>
      <c r="AL417" s="59"/>
      <c r="AM417" s="59"/>
      <c r="AN417" s="59"/>
      <c r="AO417" s="59"/>
      <c r="AP417" s="59"/>
      <c r="AQ417" s="59"/>
      <c r="AR417" s="72"/>
      <c r="AS417" s="59"/>
      <c r="AT417" s="59"/>
      <c r="AU417" s="59"/>
      <c r="AV417" s="59"/>
      <c r="AW417" s="59"/>
      <c r="AX417" s="59"/>
      <c r="AY417" s="59"/>
      <c r="AZ417" s="59"/>
      <c r="BA417" s="59"/>
      <c r="BB417" s="59"/>
      <c r="BC417" s="59"/>
    </row>
    <row r="418" spans="7:55" s="34" customFormat="1" x14ac:dyDescent="0.25">
      <c r="G418" s="35"/>
      <c r="H418" s="35"/>
      <c r="I418" s="35"/>
      <c r="J418" s="35"/>
      <c r="K418" s="35"/>
      <c r="L418" s="35"/>
      <c r="M418" s="35"/>
      <c r="N418" s="35"/>
      <c r="O418" s="35"/>
      <c r="P418" s="35"/>
      <c r="Z418" s="59"/>
      <c r="AA418" s="59"/>
      <c r="AB418" s="59"/>
      <c r="AC418" s="59"/>
      <c r="AD418" s="59"/>
      <c r="AE418" s="59"/>
      <c r="AF418" s="59"/>
      <c r="AG418" s="59"/>
      <c r="AH418" s="59"/>
      <c r="AI418" s="59"/>
      <c r="AJ418" s="59"/>
      <c r="AK418" s="59"/>
      <c r="AL418" s="59"/>
      <c r="AM418" s="59"/>
      <c r="AN418" s="59"/>
      <c r="AO418" s="59"/>
      <c r="AP418" s="59"/>
      <c r="AQ418" s="59"/>
      <c r="AR418" s="72"/>
      <c r="AS418" s="59"/>
      <c r="AT418" s="59"/>
      <c r="AU418" s="59"/>
      <c r="AV418" s="59"/>
      <c r="AW418" s="59"/>
      <c r="AX418" s="59"/>
      <c r="AY418" s="59"/>
      <c r="AZ418" s="59"/>
      <c r="BA418" s="59"/>
      <c r="BB418" s="59"/>
      <c r="BC418" s="59"/>
    </row>
    <row r="419" spans="7:55" s="34" customFormat="1" x14ac:dyDescent="0.25">
      <c r="G419" s="35"/>
      <c r="H419" s="35"/>
      <c r="I419" s="35"/>
      <c r="J419" s="35"/>
      <c r="K419" s="35"/>
      <c r="L419" s="35"/>
      <c r="M419" s="35"/>
      <c r="N419" s="35"/>
      <c r="O419" s="35"/>
      <c r="P419" s="35"/>
      <c r="Z419" s="59"/>
      <c r="AA419" s="59"/>
      <c r="AB419" s="59"/>
      <c r="AC419" s="59"/>
      <c r="AD419" s="59"/>
      <c r="AE419" s="59"/>
      <c r="AF419" s="59"/>
      <c r="AG419" s="59"/>
      <c r="AH419" s="59"/>
      <c r="AI419" s="59"/>
      <c r="AJ419" s="59"/>
      <c r="AK419" s="59"/>
      <c r="AL419" s="59"/>
      <c r="AM419" s="59"/>
      <c r="AN419" s="59"/>
      <c r="AO419" s="59"/>
      <c r="AP419" s="59"/>
      <c r="AQ419" s="59"/>
      <c r="AR419" s="72"/>
      <c r="AS419" s="59"/>
      <c r="AT419" s="59"/>
      <c r="AU419" s="59"/>
      <c r="AV419" s="59"/>
      <c r="AW419" s="59"/>
      <c r="AX419" s="59"/>
      <c r="AY419" s="59"/>
      <c r="AZ419" s="59"/>
      <c r="BA419" s="59"/>
      <c r="BB419" s="59"/>
      <c r="BC419" s="59"/>
    </row>
    <row r="420" spans="7:55" s="34" customFormat="1" x14ac:dyDescent="0.25">
      <c r="G420" s="35"/>
      <c r="H420" s="35"/>
      <c r="I420" s="35"/>
      <c r="J420" s="35"/>
      <c r="K420" s="35"/>
      <c r="L420" s="35"/>
      <c r="M420" s="35"/>
      <c r="N420" s="35"/>
      <c r="O420" s="35"/>
      <c r="P420" s="35"/>
      <c r="Z420" s="59"/>
      <c r="AA420" s="59"/>
      <c r="AB420" s="59"/>
      <c r="AC420" s="59"/>
      <c r="AD420" s="59"/>
      <c r="AE420" s="59"/>
      <c r="AF420" s="59"/>
      <c r="AG420" s="59"/>
      <c r="AH420" s="59"/>
      <c r="AI420" s="59"/>
      <c r="AJ420" s="59"/>
      <c r="AK420" s="59"/>
      <c r="AL420" s="59"/>
      <c r="AM420" s="59"/>
      <c r="AN420" s="59"/>
      <c r="AO420" s="59"/>
      <c r="AP420" s="59"/>
      <c r="AQ420" s="59"/>
      <c r="AR420" s="72"/>
      <c r="AS420" s="59"/>
      <c r="AT420" s="59"/>
      <c r="AU420" s="59"/>
      <c r="AV420" s="59"/>
      <c r="AW420" s="59"/>
      <c r="AX420" s="59"/>
      <c r="AY420" s="59"/>
      <c r="AZ420" s="59"/>
      <c r="BA420" s="59"/>
      <c r="BB420" s="59"/>
      <c r="BC420" s="59"/>
    </row>
    <row r="421" spans="7:55" s="34" customFormat="1" x14ac:dyDescent="0.25">
      <c r="G421" s="35"/>
      <c r="H421" s="35"/>
      <c r="I421" s="35"/>
      <c r="J421" s="35"/>
      <c r="K421" s="35"/>
      <c r="L421" s="35"/>
      <c r="M421" s="35"/>
      <c r="N421" s="35"/>
      <c r="O421" s="35"/>
      <c r="P421" s="35"/>
      <c r="Z421" s="59"/>
      <c r="AA421" s="59"/>
      <c r="AB421" s="59"/>
      <c r="AC421" s="59"/>
      <c r="AD421" s="59"/>
      <c r="AE421" s="59"/>
      <c r="AF421" s="59"/>
      <c r="AG421" s="59"/>
      <c r="AH421" s="59"/>
      <c r="AI421" s="59"/>
      <c r="AJ421" s="59"/>
      <c r="AK421" s="59"/>
      <c r="AL421" s="59"/>
      <c r="AM421" s="59"/>
      <c r="AN421" s="59"/>
      <c r="AO421" s="59"/>
      <c r="AP421" s="59"/>
      <c r="AQ421" s="59"/>
      <c r="AR421" s="72"/>
      <c r="AS421" s="59"/>
      <c r="AT421" s="59"/>
      <c r="AU421" s="59"/>
      <c r="AV421" s="59"/>
      <c r="AW421" s="59"/>
      <c r="AX421" s="59"/>
      <c r="AY421" s="59"/>
      <c r="AZ421" s="59"/>
      <c r="BA421" s="59"/>
      <c r="BB421" s="59"/>
      <c r="BC421" s="59"/>
    </row>
    <row r="422" spans="7:55" s="34" customFormat="1" x14ac:dyDescent="0.25">
      <c r="G422" s="35"/>
      <c r="H422" s="35"/>
      <c r="I422" s="35"/>
      <c r="J422" s="35"/>
      <c r="K422" s="35"/>
      <c r="L422" s="35"/>
      <c r="M422" s="35"/>
      <c r="N422" s="35"/>
      <c r="O422" s="35"/>
      <c r="P422" s="35"/>
      <c r="Z422" s="59"/>
      <c r="AA422" s="59"/>
      <c r="AB422" s="59"/>
      <c r="AC422" s="59"/>
      <c r="AD422" s="59"/>
      <c r="AE422" s="59"/>
      <c r="AF422" s="59"/>
      <c r="AG422" s="59"/>
      <c r="AH422" s="59"/>
      <c r="AI422" s="59"/>
      <c r="AJ422" s="59"/>
      <c r="AK422" s="59"/>
      <c r="AL422" s="59"/>
      <c r="AM422" s="59"/>
      <c r="AN422" s="59"/>
      <c r="AO422" s="59"/>
      <c r="AP422" s="59"/>
      <c r="AQ422" s="59"/>
      <c r="AR422" s="72"/>
      <c r="AS422" s="59"/>
      <c r="AT422" s="59"/>
      <c r="AU422" s="59"/>
      <c r="AV422" s="59"/>
      <c r="AW422" s="59"/>
      <c r="AX422" s="59"/>
      <c r="AY422" s="59"/>
      <c r="AZ422" s="59"/>
      <c r="BA422" s="59"/>
      <c r="BB422" s="59"/>
      <c r="BC422" s="59"/>
    </row>
    <row r="423" spans="7:55" s="34" customFormat="1" x14ac:dyDescent="0.25">
      <c r="G423" s="35"/>
      <c r="H423" s="35"/>
      <c r="I423" s="35"/>
      <c r="J423" s="35"/>
      <c r="K423" s="35"/>
      <c r="L423" s="35"/>
      <c r="M423" s="35"/>
      <c r="N423" s="35"/>
      <c r="O423" s="35"/>
      <c r="P423" s="35"/>
      <c r="Z423" s="59"/>
      <c r="AA423" s="59"/>
      <c r="AB423" s="59"/>
      <c r="AC423" s="59"/>
      <c r="AD423" s="59"/>
      <c r="AE423" s="59"/>
      <c r="AF423" s="59"/>
      <c r="AG423" s="59"/>
      <c r="AH423" s="59"/>
      <c r="AI423" s="59"/>
      <c r="AJ423" s="59"/>
      <c r="AK423" s="59"/>
      <c r="AL423" s="59"/>
      <c r="AM423" s="59"/>
      <c r="AN423" s="59"/>
      <c r="AO423" s="59"/>
      <c r="AP423" s="59"/>
      <c r="AQ423" s="59"/>
      <c r="AR423" s="72"/>
      <c r="AS423" s="59"/>
      <c r="AT423" s="59"/>
      <c r="AU423" s="59"/>
      <c r="AV423" s="59"/>
      <c r="AW423" s="59"/>
      <c r="AX423" s="59"/>
      <c r="AY423" s="59"/>
      <c r="AZ423" s="59"/>
      <c r="BA423" s="59"/>
      <c r="BB423" s="59"/>
      <c r="BC423" s="59"/>
    </row>
    <row r="424" spans="7:55" s="34" customFormat="1" x14ac:dyDescent="0.25">
      <c r="G424" s="35"/>
      <c r="H424" s="35"/>
      <c r="I424" s="35"/>
      <c r="J424" s="35"/>
      <c r="K424" s="35"/>
      <c r="L424" s="35"/>
      <c r="M424" s="35"/>
      <c r="N424" s="35"/>
      <c r="O424" s="35"/>
      <c r="P424" s="35"/>
      <c r="Z424" s="59"/>
      <c r="AA424" s="59"/>
      <c r="AB424" s="59"/>
      <c r="AC424" s="59"/>
      <c r="AD424" s="59"/>
      <c r="AE424" s="59"/>
      <c r="AF424" s="59"/>
      <c r="AG424" s="59"/>
      <c r="AH424" s="59"/>
      <c r="AI424" s="59"/>
      <c r="AJ424" s="59"/>
      <c r="AK424" s="59"/>
      <c r="AL424" s="59"/>
      <c r="AM424" s="59"/>
      <c r="AN424" s="59"/>
      <c r="AO424" s="59"/>
      <c r="AP424" s="59"/>
      <c r="AQ424" s="59"/>
      <c r="AR424" s="72"/>
      <c r="AS424" s="59"/>
      <c r="AT424" s="59"/>
      <c r="AU424" s="59"/>
      <c r="AV424" s="59"/>
      <c r="AW424" s="59"/>
      <c r="AX424" s="59"/>
      <c r="AY424" s="59"/>
      <c r="AZ424" s="59"/>
      <c r="BA424" s="59"/>
      <c r="BB424" s="59"/>
      <c r="BC424" s="59"/>
    </row>
    <row r="425" spans="7:55" s="34" customFormat="1" x14ac:dyDescent="0.25">
      <c r="G425" s="35"/>
      <c r="H425" s="35"/>
      <c r="I425" s="35"/>
      <c r="J425" s="35"/>
      <c r="K425" s="35"/>
      <c r="L425" s="35"/>
      <c r="M425" s="35"/>
      <c r="N425" s="35"/>
      <c r="O425" s="35"/>
      <c r="P425" s="35"/>
      <c r="Z425" s="59"/>
      <c r="AA425" s="59"/>
      <c r="AB425" s="59"/>
      <c r="AC425" s="59"/>
      <c r="AD425" s="59"/>
      <c r="AE425" s="59"/>
      <c r="AF425" s="59"/>
      <c r="AG425" s="59"/>
      <c r="AH425" s="59"/>
      <c r="AI425" s="59"/>
      <c r="AJ425" s="59"/>
      <c r="AK425" s="59"/>
      <c r="AL425" s="59"/>
      <c r="AM425" s="59"/>
      <c r="AN425" s="59"/>
      <c r="AO425" s="59"/>
      <c r="AP425" s="59"/>
      <c r="AQ425" s="59"/>
      <c r="AR425" s="72"/>
      <c r="AS425" s="59"/>
      <c r="AT425" s="59"/>
      <c r="AU425" s="59"/>
      <c r="AV425" s="59"/>
      <c r="AW425" s="59"/>
      <c r="AX425" s="59"/>
      <c r="AY425" s="59"/>
      <c r="AZ425" s="59"/>
      <c r="BA425" s="59"/>
      <c r="BB425" s="59"/>
      <c r="BC425" s="59"/>
    </row>
    <row r="426" spans="7:55" s="34" customFormat="1" x14ac:dyDescent="0.25">
      <c r="G426" s="35"/>
      <c r="H426" s="35"/>
      <c r="I426" s="35"/>
      <c r="J426" s="35"/>
      <c r="K426" s="35"/>
      <c r="L426" s="35"/>
      <c r="M426" s="35"/>
      <c r="N426" s="35"/>
      <c r="O426" s="35"/>
      <c r="P426" s="35"/>
      <c r="Z426" s="59"/>
      <c r="AA426" s="59"/>
      <c r="AB426" s="59"/>
      <c r="AC426" s="59"/>
      <c r="AD426" s="59"/>
      <c r="AE426" s="59"/>
      <c r="AF426" s="59"/>
      <c r="AG426" s="59"/>
      <c r="AH426" s="59"/>
      <c r="AI426" s="59"/>
      <c r="AJ426" s="59"/>
      <c r="AK426" s="59"/>
      <c r="AL426" s="59"/>
      <c r="AM426" s="59"/>
      <c r="AN426" s="59"/>
      <c r="AO426" s="59"/>
      <c r="AP426" s="59"/>
      <c r="AQ426" s="59"/>
      <c r="AR426" s="72"/>
      <c r="AS426" s="59"/>
      <c r="AT426" s="59"/>
      <c r="AU426" s="59"/>
      <c r="AV426" s="59"/>
      <c r="AW426" s="59"/>
      <c r="AX426" s="59"/>
      <c r="AY426" s="59"/>
      <c r="AZ426" s="59"/>
      <c r="BA426" s="59"/>
      <c r="BB426" s="59"/>
      <c r="BC426" s="59"/>
    </row>
    <row r="427" spans="7:55" s="34" customFormat="1" x14ac:dyDescent="0.25">
      <c r="G427" s="35"/>
      <c r="H427" s="35"/>
      <c r="I427" s="35"/>
      <c r="J427" s="35"/>
      <c r="K427" s="35"/>
      <c r="L427" s="35"/>
      <c r="M427" s="35"/>
      <c r="N427" s="35"/>
      <c r="O427" s="35"/>
      <c r="P427" s="35"/>
      <c r="Z427" s="59"/>
      <c r="AA427" s="59"/>
      <c r="AB427" s="59"/>
      <c r="AC427" s="59"/>
      <c r="AD427" s="59"/>
      <c r="AE427" s="59"/>
      <c r="AF427" s="59"/>
      <c r="AG427" s="59"/>
      <c r="AH427" s="59"/>
      <c r="AI427" s="59"/>
      <c r="AJ427" s="59"/>
      <c r="AK427" s="59"/>
      <c r="AL427" s="59"/>
      <c r="AM427" s="59"/>
      <c r="AN427" s="59"/>
      <c r="AO427" s="59"/>
      <c r="AP427" s="59"/>
      <c r="AQ427" s="59"/>
      <c r="AR427" s="72"/>
      <c r="AS427" s="59"/>
      <c r="AT427" s="59"/>
      <c r="AU427" s="59"/>
      <c r="AV427" s="59"/>
      <c r="AW427" s="59"/>
      <c r="AX427" s="59"/>
      <c r="AY427" s="59"/>
      <c r="AZ427" s="59"/>
      <c r="BA427" s="59"/>
      <c r="BB427" s="59"/>
      <c r="BC427" s="59"/>
    </row>
    <row r="428" spans="7:55" s="34" customFormat="1" x14ac:dyDescent="0.25">
      <c r="G428" s="35"/>
      <c r="H428" s="35"/>
      <c r="I428" s="35"/>
      <c r="J428" s="35"/>
      <c r="K428" s="35"/>
      <c r="L428" s="35"/>
      <c r="M428" s="35"/>
      <c r="N428" s="35"/>
      <c r="O428" s="35"/>
      <c r="P428" s="35"/>
      <c r="Z428" s="59"/>
      <c r="AA428" s="59"/>
      <c r="AB428" s="59"/>
      <c r="AC428" s="59"/>
      <c r="AD428" s="59"/>
      <c r="AE428" s="59"/>
      <c r="AF428" s="59"/>
      <c r="AG428" s="59"/>
      <c r="AH428" s="59"/>
      <c r="AI428" s="59"/>
      <c r="AJ428" s="59"/>
      <c r="AK428" s="59"/>
      <c r="AL428" s="59"/>
      <c r="AM428" s="59"/>
      <c r="AN428" s="59"/>
      <c r="AO428" s="59"/>
      <c r="AP428" s="59"/>
      <c r="AQ428" s="59"/>
      <c r="AR428" s="72"/>
      <c r="AS428" s="59"/>
      <c r="AT428" s="59"/>
      <c r="AU428" s="59"/>
      <c r="AV428" s="59"/>
      <c r="AW428" s="59"/>
      <c r="AX428" s="59"/>
      <c r="AY428" s="59"/>
      <c r="AZ428" s="59"/>
      <c r="BA428" s="59"/>
      <c r="BB428" s="59"/>
      <c r="BC428" s="59"/>
    </row>
    <row r="429" spans="7:55" s="34" customFormat="1" x14ac:dyDescent="0.25">
      <c r="G429" s="35"/>
      <c r="H429" s="35"/>
      <c r="I429" s="35"/>
      <c r="J429" s="35"/>
      <c r="K429" s="35"/>
      <c r="L429" s="35"/>
      <c r="M429" s="35"/>
      <c r="N429" s="35"/>
      <c r="O429" s="35"/>
      <c r="P429" s="35"/>
      <c r="Z429" s="59"/>
      <c r="AA429" s="59"/>
      <c r="AB429" s="59"/>
      <c r="AC429" s="59"/>
      <c r="AD429" s="59"/>
      <c r="AE429" s="59"/>
      <c r="AF429" s="59"/>
      <c r="AG429" s="59"/>
      <c r="AH429" s="59"/>
      <c r="AI429" s="59"/>
      <c r="AJ429" s="59"/>
      <c r="AK429" s="59"/>
      <c r="AL429" s="59"/>
      <c r="AM429" s="59"/>
      <c r="AN429" s="59"/>
      <c r="AO429" s="59"/>
      <c r="AP429" s="59"/>
      <c r="AQ429" s="59"/>
      <c r="AR429" s="72"/>
      <c r="AS429" s="59"/>
      <c r="AT429" s="59"/>
      <c r="AU429" s="59"/>
      <c r="AV429" s="59"/>
      <c r="AW429" s="59"/>
      <c r="AX429" s="59"/>
      <c r="AY429" s="59"/>
      <c r="AZ429" s="59"/>
      <c r="BA429" s="59"/>
      <c r="BB429" s="59"/>
      <c r="BC429" s="59"/>
    </row>
    <row r="430" spans="7:55" s="34" customFormat="1" x14ac:dyDescent="0.25">
      <c r="G430" s="35"/>
      <c r="H430" s="35"/>
      <c r="I430" s="35"/>
      <c r="J430" s="35"/>
      <c r="K430" s="35"/>
      <c r="L430" s="35"/>
      <c r="M430" s="35"/>
      <c r="N430" s="35"/>
      <c r="O430" s="35"/>
      <c r="P430" s="35"/>
      <c r="Z430" s="59"/>
      <c r="AA430" s="59"/>
      <c r="AB430" s="59"/>
      <c r="AC430" s="59"/>
      <c r="AD430" s="59"/>
      <c r="AE430" s="59"/>
      <c r="AF430" s="59"/>
      <c r="AG430" s="59"/>
      <c r="AH430" s="59"/>
      <c r="AI430" s="59"/>
      <c r="AJ430" s="59"/>
      <c r="AK430" s="59"/>
      <c r="AL430" s="59"/>
      <c r="AM430" s="59"/>
      <c r="AN430" s="59"/>
      <c r="AO430" s="59"/>
      <c r="AP430" s="59"/>
      <c r="AQ430" s="59"/>
      <c r="AR430" s="72"/>
      <c r="AS430" s="59"/>
      <c r="AT430" s="59"/>
      <c r="AU430" s="59"/>
      <c r="AV430" s="59"/>
      <c r="AW430" s="59"/>
      <c r="AX430" s="59"/>
      <c r="AY430" s="59"/>
      <c r="AZ430" s="59"/>
      <c r="BA430" s="59"/>
      <c r="BB430" s="59"/>
      <c r="BC430" s="59"/>
    </row>
    <row r="431" spans="7:55" s="34" customFormat="1" x14ac:dyDescent="0.25">
      <c r="G431" s="35"/>
      <c r="H431" s="35"/>
      <c r="I431" s="35"/>
      <c r="J431" s="35"/>
      <c r="K431" s="35"/>
      <c r="L431" s="35"/>
      <c r="M431" s="35"/>
      <c r="N431" s="35"/>
      <c r="O431" s="35"/>
      <c r="P431" s="35"/>
      <c r="Z431" s="59"/>
      <c r="AA431" s="59"/>
      <c r="AB431" s="59"/>
      <c r="AC431" s="59"/>
      <c r="AD431" s="59"/>
      <c r="AE431" s="59"/>
      <c r="AF431" s="59"/>
      <c r="AG431" s="59"/>
      <c r="AH431" s="59"/>
      <c r="AI431" s="59"/>
      <c r="AJ431" s="59"/>
      <c r="AK431" s="59"/>
      <c r="AL431" s="59"/>
      <c r="AM431" s="59"/>
      <c r="AN431" s="59"/>
      <c r="AO431" s="59"/>
      <c r="AP431" s="59"/>
      <c r="AQ431" s="59"/>
      <c r="AR431" s="72"/>
      <c r="AS431" s="59"/>
      <c r="AT431" s="59"/>
      <c r="AU431" s="59"/>
      <c r="AV431" s="59"/>
      <c r="AW431" s="59"/>
      <c r="AX431" s="59"/>
      <c r="AY431" s="59"/>
      <c r="AZ431" s="59"/>
      <c r="BA431" s="59"/>
      <c r="BB431" s="59"/>
      <c r="BC431" s="59"/>
    </row>
    <row r="432" spans="7:55" s="34" customFormat="1" x14ac:dyDescent="0.25">
      <c r="G432" s="35"/>
      <c r="H432" s="35"/>
      <c r="I432" s="35"/>
      <c r="J432" s="35"/>
      <c r="K432" s="35"/>
      <c r="L432" s="35"/>
      <c r="M432" s="35"/>
      <c r="N432" s="35"/>
      <c r="O432" s="35"/>
      <c r="P432" s="35"/>
      <c r="Z432" s="59"/>
      <c r="AA432" s="59"/>
      <c r="AB432" s="59"/>
      <c r="AC432" s="59"/>
      <c r="AD432" s="59"/>
      <c r="AE432" s="59"/>
      <c r="AF432" s="59"/>
      <c r="AG432" s="59"/>
      <c r="AH432" s="59"/>
      <c r="AI432" s="59"/>
      <c r="AJ432" s="59"/>
      <c r="AK432" s="59"/>
      <c r="AL432" s="59"/>
      <c r="AM432" s="59"/>
      <c r="AN432" s="59"/>
      <c r="AO432" s="59"/>
      <c r="AP432" s="59"/>
      <c r="AQ432" s="59"/>
      <c r="AR432" s="72"/>
      <c r="AS432" s="59"/>
      <c r="AT432" s="59"/>
      <c r="AU432" s="59"/>
      <c r="AV432" s="59"/>
      <c r="AW432" s="59"/>
      <c r="AX432" s="59"/>
      <c r="AY432" s="59"/>
      <c r="AZ432" s="59"/>
      <c r="BA432" s="59"/>
      <c r="BB432" s="59"/>
      <c r="BC432" s="59"/>
    </row>
    <row r="433" spans="7:55" s="34" customFormat="1" x14ac:dyDescent="0.25">
      <c r="G433" s="35"/>
      <c r="H433" s="35"/>
      <c r="I433" s="35"/>
      <c r="J433" s="35"/>
      <c r="K433" s="35"/>
      <c r="L433" s="35"/>
      <c r="M433" s="35"/>
      <c r="N433" s="35"/>
      <c r="O433" s="35"/>
      <c r="P433" s="35"/>
      <c r="Z433" s="59"/>
      <c r="AA433" s="59"/>
      <c r="AB433" s="59"/>
      <c r="AC433" s="59"/>
      <c r="AD433" s="59"/>
      <c r="AE433" s="59"/>
      <c r="AF433" s="59"/>
      <c r="AG433" s="59"/>
      <c r="AH433" s="59"/>
      <c r="AI433" s="59"/>
      <c r="AJ433" s="59"/>
      <c r="AK433" s="59"/>
      <c r="AL433" s="59"/>
      <c r="AM433" s="59"/>
      <c r="AN433" s="59"/>
      <c r="AO433" s="59"/>
      <c r="AP433" s="59"/>
      <c r="AQ433" s="59"/>
      <c r="AR433" s="72"/>
      <c r="AS433" s="59"/>
      <c r="AT433" s="59"/>
      <c r="AU433" s="59"/>
      <c r="AV433" s="59"/>
      <c r="AW433" s="59"/>
      <c r="AX433" s="59"/>
      <c r="AY433" s="59"/>
      <c r="AZ433" s="59"/>
      <c r="BA433" s="59"/>
      <c r="BB433" s="59"/>
      <c r="BC433" s="59"/>
    </row>
    <row r="434" spans="7:55" s="34" customFormat="1" x14ac:dyDescent="0.25">
      <c r="G434" s="35"/>
      <c r="H434" s="35"/>
      <c r="I434" s="35"/>
      <c r="J434" s="35"/>
      <c r="K434" s="35"/>
      <c r="L434" s="35"/>
      <c r="M434" s="35"/>
      <c r="N434" s="35"/>
      <c r="O434" s="35"/>
      <c r="P434" s="35"/>
      <c r="Z434" s="59"/>
      <c r="AA434" s="59"/>
      <c r="AB434" s="59"/>
      <c r="AC434" s="59"/>
      <c r="AD434" s="59"/>
      <c r="AE434" s="59"/>
      <c r="AF434" s="59"/>
      <c r="AG434" s="59"/>
      <c r="AH434" s="59"/>
      <c r="AI434" s="59"/>
      <c r="AJ434" s="59"/>
      <c r="AK434" s="59"/>
      <c r="AL434" s="59"/>
      <c r="AM434" s="59"/>
      <c r="AN434" s="59"/>
      <c r="AO434" s="59"/>
      <c r="AP434" s="59"/>
      <c r="AQ434" s="59"/>
      <c r="AR434" s="72"/>
      <c r="AS434" s="59"/>
      <c r="AT434" s="59"/>
      <c r="AU434" s="59"/>
      <c r="AV434" s="59"/>
      <c r="AW434" s="59"/>
      <c r="AX434" s="59"/>
      <c r="AY434" s="59"/>
      <c r="AZ434" s="59"/>
      <c r="BA434" s="59"/>
      <c r="BB434" s="59"/>
      <c r="BC434" s="59"/>
    </row>
    <row r="435" spans="7:55" s="34" customFormat="1" x14ac:dyDescent="0.25">
      <c r="G435" s="35"/>
      <c r="H435" s="35"/>
      <c r="I435" s="35"/>
      <c r="J435" s="35"/>
      <c r="K435" s="35"/>
      <c r="L435" s="35"/>
      <c r="M435" s="35"/>
      <c r="N435" s="35"/>
      <c r="O435" s="35"/>
      <c r="P435" s="35"/>
      <c r="Z435" s="59"/>
      <c r="AA435" s="59"/>
      <c r="AB435" s="59"/>
      <c r="AC435" s="59"/>
      <c r="AD435" s="59"/>
      <c r="AE435" s="59"/>
      <c r="AF435" s="59"/>
      <c r="AG435" s="59"/>
      <c r="AH435" s="59"/>
      <c r="AI435" s="59"/>
      <c r="AJ435" s="59"/>
      <c r="AK435" s="59"/>
      <c r="AL435" s="59"/>
      <c r="AM435" s="59"/>
      <c r="AN435" s="59"/>
      <c r="AO435" s="59"/>
      <c r="AP435" s="59"/>
      <c r="AQ435" s="59"/>
      <c r="AR435" s="72"/>
      <c r="AS435" s="59"/>
      <c r="AT435" s="59"/>
      <c r="AU435" s="59"/>
      <c r="AV435" s="59"/>
      <c r="AW435" s="59"/>
      <c r="AX435" s="59"/>
      <c r="AY435" s="59"/>
      <c r="AZ435" s="59"/>
      <c r="BA435" s="59"/>
      <c r="BB435" s="59"/>
      <c r="BC435" s="59"/>
    </row>
    <row r="436" spans="7:55" s="34" customFormat="1" x14ac:dyDescent="0.25">
      <c r="G436" s="35"/>
      <c r="H436" s="35"/>
      <c r="I436" s="35"/>
      <c r="J436" s="35"/>
      <c r="K436" s="35"/>
      <c r="L436" s="35"/>
      <c r="M436" s="35"/>
      <c r="N436" s="35"/>
      <c r="O436" s="35"/>
      <c r="P436" s="35"/>
      <c r="Z436" s="59"/>
      <c r="AA436" s="59"/>
      <c r="AB436" s="59"/>
      <c r="AC436" s="59"/>
      <c r="AD436" s="59"/>
      <c r="AE436" s="59"/>
      <c r="AF436" s="59"/>
      <c r="AG436" s="59"/>
      <c r="AH436" s="59"/>
      <c r="AI436" s="59"/>
      <c r="AJ436" s="59"/>
      <c r="AK436" s="59"/>
      <c r="AL436" s="59"/>
      <c r="AM436" s="59"/>
      <c r="AN436" s="59"/>
      <c r="AO436" s="59"/>
      <c r="AP436" s="59"/>
      <c r="AQ436" s="59"/>
      <c r="AR436" s="72"/>
      <c r="AS436" s="59"/>
      <c r="AT436" s="59"/>
      <c r="AU436" s="59"/>
      <c r="AV436" s="59"/>
      <c r="AW436" s="59"/>
      <c r="AX436" s="59"/>
      <c r="AY436" s="59"/>
      <c r="AZ436" s="59"/>
      <c r="BA436" s="59"/>
      <c r="BB436" s="59"/>
      <c r="BC436" s="59"/>
    </row>
    <row r="437" spans="7:55" s="34" customFormat="1" x14ac:dyDescent="0.25">
      <c r="G437" s="35"/>
      <c r="H437" s="35"/>
      <c r="I437" s="35"/>
      <c r="J437" s="35"/>
      <c r="K437" s="35"/>
      <c r="L437" s="35"/>
      <c r="M437" s="35"/>
      <c r="N437" s="35"/>
      <c r="O437" s="35"/>
      <c r="P437" s="35"/>
      <c r="Z437" s="59"/>
      <c r="AA437" s="59"/>
      <c r="AB437" s="59"/>
      <c r="AC437" s="59"/>
      <c r="AD437" s="59"/>
      <c r="AE437" s="59"/>
      <c r="AF437" s="59"/>
      <c r="AG437" s="59"/>
      <c r="AH437" s="59"/>
      <c r="AI437" s="59"/>
      <c r="AJ437" s="59"/>
      <c r="AK437" s="59"/>
      <c r="AL437" s="59"/>
      <c r="AM437" s="59"/>
      <c r="AN437" s="59"/>
      <c r="AO437" s="59"/>
      <c r="AP437" s="59"/>
      <c r="AQ437" s="59"/>
      <c r="AR437" s="72"/>
      <c r="AS437" s="59"/>
      <c r="AT437" s="59"/>
      <c r="AU437" s="59"/>
      <c r="AV437" s="59"/>
      <c r="AW437" s="59"/>
      <c r="AX437" s="59"/>
      <c r="AY437" s="59"/>
      <c r="AZ437" s="59"/>
      <c r="BA437" s="59"/>
      <c r="BB437" s="59"/>
      <c r="BC437" s="59"/>
    </row>
    <row r="438" spans="7:55" s="34" customFormat="1" x14ac:dyDescent="0.25">
      <c r="G438" s="35"/>
      <c r="H438" s="35"/>
      <c r="I438" s="35"/>
      <c r="J438" s="35"/>
      <c r="K438" s="35"/>
      <c r="L438" s="35"/>
      <c r="M438" s="35"/>
      <c r="N438" s="35"/>
      <c r="O438" s="35"/>
      <c r="P438" s="35"/>
      <c r="Z438" s="59"/>
      <c r="AA438" s="59"/>
      <c r="AB438" s="59"/>
      <c r="AC438" s="59"/>
      <c r="AD438" s="59"/>
      <c r="AE438" s="59"/>
      <c r="AF438" s="59"/>
      <c r="AG438" s="59"/>
      <c r="AH438" s="59"/>
      <c r="AI438" s="59"/>
      <c r="AJ438" s="59"/>
      <c r="AK438" s="59"/>
      <c r="AL438" s="59"/>
      <c r="AM438" s="59"/>
      <c r="AN438" s="59"/>
      <c r="AO438" s="59"/>
      <c r="AP438" s="59"/>
      <c r="AQ438" s="59"/>
      <c r="AR438" s="72"/>
      <c r="AS438" s="59"/>
      <c r="AT438" s="59"/>
      <c r="AU438" s="59"/>
      <c r="AV438" s="59"/>
      <c r="AW438" s="59"/>
      <c r="AX438" s="59"/>
      <c r="AY438" s="59"/>
      <c r="AZ438" s="59"/>
      <c r="BA438" s="59"/>
      <c r="BB438" s="59"/>
      <c r="BC438" s="59"/>
    </row>
    <row r="439" spans="7:55" s="34" customFormat="1" x14ac:dyDescent="0.25">
      <c r="G439" s="35"/>
      <c r="H439" s="35"/>
      <c r="I439" s="35"/>
      <c r="J439" s="35"/>
      <c r="K439" s="35"/>
      <c r="L439" s="35"/>
      <c r="M439" s="35"/>
      <c r="N439" s="35"/>
      <c r="O439" s="35"/>
      <c r="P439" s="35"/>
      <c r="Z439" s="59"/>
      <c r="AA439" s="59"/>
      <c r="AB439" s="59"/>
      <c r="AC439" s="59"/>
      <c r="AD439" s="59"/>
      <c r="AE439" s="59"/>
      <c r="AF439" s="59"/>
      <c r="AG439" s="59"/>
      <c r="AH439" s="59"/>
      <c r="AI439" s="59"/>
      <c r="AJ439" s="59"/>
      <c r="AK439" s="59"/>
      <c r="AL439" s="59"/>
      <c r="AM439" s="59"/>
      <c r="AN439" s="59"/>
      <c r="AO439" s="59"/>
      <c r="AP439" s="59"/>
      <c r="AQ439" s="59"/>
      <c r="AR439" s="72"/>
      <c r="AS439" s="59"/>
      <c r="AT439" s="59"/>
      <c r="AU439" s="59"/>
      <c r="AV439" s="59"/>
      <c r="AW439" s="59"/>
      <c r="AX439" s="59"/>
      <c r="AY439" s="59"/>
      <c r="AZ439" s="59"/>
      <c r="BA439" s="59"/>
      <c r="BB439" s="59"/>
      <c r="BC439" s="59"/>
    </row>
    <row r="440" spans="7:55" s="34" customFormat="1" x14ac:dyDescent="0.25">
      <c r="G440" s="35"/>
      <c r="H440" s="35"/>
      <c r="I440" s="35"/>
      <c r="J440" s="35"/>
      <c r="K440" s="35"/>
      <c r="L440" s="35"/>
      <c r="M440" s="35"/>
      <c r="N440" s="35"/>
      <c r="O440" s="35"/>
      <c r="P440" s="35"/>
      <c r="Z440" s="59"/>
      <c r="AA440" s="59"/>
      <c r="AB440" s="59"/>
      <c r="AC440" s="59"/>
      <c r="AD440" s="59"/>
      <c r="AE440" s="59"/>
      <c r="AF440" s="59"/>
      <c r="AG440" s="59"/>
      <c r="AH440" s="59"/>
      <c r="AI440" s="59"/>
      <c r="AJ440" s="59"/>
      <c r="AK440" s="59"/>
      <c r="AL440" s="59"/>
      <c r="AM440" s="59"/>
      <c r="AN440" s="59"/>
      <c r="AO440" s="59"/>
      <c r="AP440" s="59"/>
      <c r="AQ440" s="59"/>
      <c r="AR440" s="72"/>
      <c r="AS440" s="59"/>
      <c r="AT440" s="59"/>
      <c r="AU440" s="59"/>
      <c r="AV440" s="59"/>
      <c r="AW440" s="59"/>
      <c r="AX440" s="59"/>
      <c r="AY440" s="59"/>
      <c r="AZ440" s="59"/>
      <c r="BA440" s="59"/>
      <c r="BB440" s="59"/>
      <c r="BC440" s="59"/>
    </row>
    <row r="441" spans="7:55" s="34" customFormat="1" x14ac:dyDescent="0.25">
      <c r="G441" s="35"/>
      <c r="H441" s="35"/>
      <c r="I441" s="35"/>
      <c r="J441" s="35"/>
      <c r="K441" s="35"/>
      <c r="L441" s="35"/>
      <c r="M441" s="35"/>
      <c r="N441" s="35"/>
      <c r="O441" s="35"/>
      <c r="P441" s="35"/>
      <c r="Z441" s="59"/>
      <c r="AA441" s="59"/>
      <c r="AB441" s="59"/>
      <c r="AC441" s="59"/>
      <c r="AD441" s="59"/>
      <c r="AE441" s="59"/>
      <c r="AF441" s="59"/>
      <c r="AG441" s="59"/>
      <c r="AH441" s="59"/>
      <c r="AI441" s="59"/>
      <c r="AJ441" s="59"/>
      <c r="AK441" s="59"/>
      <c r="AL441" s="59"/>
      <c r="AM441" s="59"/>
      <c r="AN441" s="59"/>
      <c r="AO441" s="59"/>
      <c r="AP441" s="59"/>
      <c r="AQ441" s="59"/>
      <c r="AR441" s="72"/>
      <c r="AS441" s="59"/>
      <c r="AT441" s="59"/>
      <c r="AU441" s="59"/>
      <c r="AV441" s="59"/>
      <c r="AW441" s="59"/>
      <c r="AX441" s="59"/>
      <c r="AY441" s="59"/>
      <c r="AZ441" s="59"/>
      <c r="BA441" s="59"/>
      <c r="BB441" s="59"/>
      <c r="BC441" s="59"/>
    </row>
    <row r="442" spans="7:55" s="34" customFormat="1" x14ac:dyDescent="0.25">
      <c r="G442" s="35"/>
      <c r="H442" s="35"/>
      <c r="I442" s="35"/>
      <c r="J442" s="35"/>
      <c r="K442" s="35"/>
      <c r="L442" s="35"/>
      <c r="M442" s="35"/>
      <c r="N442" s="35"/>
      <c r="O442" s="35"/>
      <c r="P442" s="35"/>
      <c r="Z442" s="59"/>
      <c r="AA442" s="59"/>
      <c r="AB442" s="59"/>
      <c r="AC442" s="59"/>
      <c r="AD442" s="59"/>
      <c r="AE442" s="59"/>
      <c r="AF442" s="59"/>
      <c r="AG442" s="59"/>
      <c r="AH442" s="59"/>
      <c r="AI442" s="59"/>
      <c r="AJ442" s="59"/>
      <c r="AK442" s="59"/>
      <c r="AL442" s="59"/>
      <c r="AM442" s="59"/>
      <c r="AN442" s="59"/>
      <c r="AO442" s="59"/>
      <c r="AP442" s="59"/>
      <c r="AQ442" s="59"/>
      <c r="AR442" s="72"/>
      <c r="AS442" s="59"/>
      <c r="AT442" s="59"/>
      <c r="AU442" s="59"/>
      <c r="AV442" s="59"/>
      <c r="AW442" s="59"/>
      <c r="AX442" s="59"/>
      <c r="AY442" s="59"/>
      <c r="AZ442" s="59"/>
      <c r="BA442" s="59"/>
      <c r="BB442" s="59"/>
      <c r="BC442" s="59"/>
    </row>
    <row r="443" spans="7:55" s="34" customFormat="1" x14ac:dyDescent="0.25">
      <c r="G443" s="35"/>
      <c r="H443" s="35"/>
      <c r="I443" s="35"/>
      <c r="J443" s="35"/>
      <c r="K443" s="35"/>
      <c r="L443" s="35"/>
      <c r="M443" s="35"/>
      <c r="N443" s="35"/>
      <c r="O443" s="35"/>
      <c r="P443" s="35"/>
      <c r="Z443" s="59"/>
      <c r="AA443" s="59"/>
      <c r="AB443" s="59"/>
      <c r="AC443" s="59"/>
      <c r="AD443" s="59"/>
      <c r="AE443" s="59"/>
      <c r="AF443" s="59"/>
      <c r="AG443" s="59"/>
      <c r="AH443" s="59"/>
      <c r="AI443" s="59"/>
      <c r="AJ443" s="59"/>
      <c r="AK443" s="59"/>
      <c r="AL443" s="59"/>
      <c r="AM443" s="59"/>
      <c r="AN443" s="59"/>
      <c r="AO443" s="59"/>
      <c r="AP443" s="59"/>
      <c r="AQ443" s="59"/>
      <c r="AR443" s="72"/>
      <c r="AS443" s="59"/>
      <c r="AT443" s="59"/>
      <c r="AU443" s="59"/>
      <c r="AV443" s="59"/>
      <c r="AW443" s="59"/>
      <c r="AX443" s="59"/>
      <c r="AY443" s="59"/>
      <c r="AZ443" s="59"/>
      <c r="BA443" s="59"/>
      <c r="BB443" s="59"/>
      <c r="BC443" s="59"/>
    </row>
    <row r="444" spans="7:55" s="34" customFormat="1" x14ac:dyDescent="0.25">
      <c r="G444" s="35"/>
      <c r="H444" s="35"/>
      <c r="I444" s="35"/>
      <c r="J444" s="35"/>
      <c r="K444" s="35"/>
      <c r="L444" s="35"/>
      <c r="M444" s="35"/>
      <c r="N444" s="35"/>
      <c r="O444" s="35"/>
      <c r="P444" s="35"/>
      <c r="Z444" s="59"/>
      <c r="AA444" s="59"/>
      <c r="AB444" s="59"/>
      <c r="AC444" s="59"/>
      <c r="AD444" s="59"/>
      <c r="AE444" s="59"/>
      <c r="AF444" s="59"/>
      <c r="AG444" s="59"/>
      <c r="AH444" s="59"/>
      <c r="AI444" s="59"/>
      <c r="AJ444" s="59"/>
      <c r="AK444" s="59"/>
      <c r="AL444" s="59"/>
      <c r="AM444" s="59"/>
      <c r="AN444" s="59"/>
      <c r="AO444" s="59"/>
      <c r="AP444" s="59"/>
      <c r="AQ444" s="59"/>
      <c r="AR444" s="72"/>
      <c r="AS444" s="59"/>
      <c r="AT444" s="59"/>
      <c r="AU444" s="59"/>
      <c r="AV444" s="59"/>
      <c r="AW444" s="59"/>
      <c r="AX444" s="59"/>
      <c r="AY444" s="59"/>
      <c r="AZ444" s="59"/>
      <c r="BA444" s="59"/>
      <c r="BB444" s="59"/>
      <c r="BC444" s="59"/>
    </row>
    <row r="445" spans="7:55" s="34" customFormat="1" x14ac:dyDescent="0.25">
      <c r="G445" s="35"/>
      <c r="H445" s="35"/>
      <c r="I445" s="35"/>
      <c r="J445" s="35"/>
      <c r="K445" s="35"/>
      <c r="L445" s="35"/>
      <c r="M445" s="35"/>
      <c r="N445" s="35"/>
      <c r="O445" s="35"/>
      <c r="P445" s="35"/>
      <c r="Z445" s="59"/>
      <c r="AA445" s="59"/>
      <c r="AB445" s="59"/>
      <c r="AC445" s="59"/>
      <c r="AD445" s="59"/>
      <c r="AE445" s="59"/>
      <c r="AF445" s="59"/>
      <c r="AG445" s="59"/>
      <c r="AH445" s="59"/>
      <c r="AI445" s="59"/>
      <c r="AJ445" s="59"/>
      <c r="AK445" s="59"/>
      <c r="AL445" s="59"/>
      <c r="AM445" s="59"/>
      <c r="AN445" s="59"/>
      <c r="AO445" s="59"/>
      <c r="AP445" s="59"/>
      <c r="AQ445" s="59"/>
      <c r="AR445" s="72"/>
      <c r="AS445" s="59"/>
      <c r="AT445" s="59"/>
      <c r="AU445" s="59"/>
      <c r="AV445" s="59"/>
      <c r="AW445" s="59"/>
      <c r="AX445" s="59"/>
      <c r="AY445" s="59"/>
      <c r="AZ445" s="59"/>
      <c r="BA445" s="59"/>
      <c r="BB445" s="59"/>
      <c r="BC445" s="59"/>
    </row>
    <row r="446" spans="7:55" s="34" customFormat="1" x14ac:dyDescent="0.25">
      <c r="G446" s="35"/>
      <c r="H446" s="35"/>
      <c r="I446" s="35"/>
      <c r="J446" s="35"/>
      <c r="K446" s="35"/>
      <c r="L446" s="35"/>
      <c r="M446" s="35"/>
      <c r="N446" s="35"/>
      <c r="O446" s="35"/>
      <c r="P446" s="35"/>
      <c r="Z446" s="59"/>
      <c r="AA446" s="59"/>
      <c r="AB446" s="59"/>
      <c r="AC446" s="59"/>
      <c r="AD446" s="59"/>
      <c r="AE446" s="59"/>
      <c r="AF446" s="59"/>
      <c r="AG446" s="59"/>
      <c r="AH446" s="59"/>
      <c r="AI446" s="59"/>
      <c r="AJ446" s="59"/>
      <c r="AK446" s="59"/>
      <c r="AL446" s="59"/>
      <c r="AM446" s="59"/>
      <c r="AN446" s="59"/>
      <c r="AO446" s="59"/>
      <c r="AP446" s="59"/>
      <c r="AQ446" s="59"/>
      <c r="AR446" s="72"/>
      <c r="AS446" s="59"/>
      <c r="AT446" s="59"/>
      <c r="AU446" s="59"/>
      <c r="AV446" s="59"/>
      <c r="AW446" s="59"/>
      <c r="AX446" s="59"/>
      <c r="AY446" s="59"/>
      <c r="AZ446" s="59"/>
      <c r="BA446" s="59"/>
      <c r="BB446" s="59"/>
      <c r="BC446" s="59"/>
    </row>
    <row r="447" spans="7:55" s="34" customFormat="1" x14ac:dyDescent="0.25">
      <c r="G447" s="35"/>
      <c r="H447" s="35"/>
      <c r="I447" s="35"/>
      <c r="J447" s="35"/>
      <c r="K447" s="35"/>
      <c r="L447" s="35"/>
      <c r="M447" s="35"/>
      <c r="N447" s="35"/>
      <c r="O447" s="35"/>
      <c r="P447" s="35"/>
      <c r="Z447" s="59"/>
      <c r="AA447" s="59"/>
      <c r="AB447" s="59"/>
      <c r="AC447" s="59"/>
      <c r="AD447" s="59"/>
      <c r="AE447" s="59"/>
      <c r="AF447" s="59"/>
      <c r="AG447" s="59"/>
      <c r="AH447" s="59"/>
      <c r="AI447" s="59"/>
      <c r="AJ447" s="59"/>
      <c r="AK447" s="59"/>
      <c r="AL447" s="59"/>
      <c r="AM447" s="59"/>
      <c r="AN447" s="59"/>
      <c r="AO447" s="59"/>
      <c r="AP447" s="59"/>
      <c r="AQ447" s="59"/>
      <c r="AR447" s="72"/>
      <c r="AS447" s="59"/>
      <c r="AT447" s="59"/>
      <c r="AU447" s="59"/>
      <c r="AV447" s="59"/>
      <c r="AW447" s="59"/>
      <c r="AX447" s="59"/>
      <c r="AY447" s="59"/>
      <c r="AZ447" s="59"/>
      <c r="BA447" s="59"/>
      <c r="BB447" s="59"/>
      <c r="BC447" s="59"/>
    </row>
    <row r="448" spans="7:55" s="34" customFormat="1" x14ac:dyDescent="0.25">
      <c r="G448" s="35"/>
      <c r="H448" s="35"/>
      <c r="I448" s="35"/>
      <c r="J448" s="35"/>
      <c r="K448" s="35"/>
      <c r="L448" s="35"/>
      <c r="M448" s="35"/>
      <c r="N448" s="35"/>
      <c r="O448" s="35"/>
      <c r="P448" s="35"/>
      <c r="Z448" s="59"/>
      <c r="AA448" s="59"/>
      <c r="AB448" s="59"/>
      <c r="AC448" s="59"/>
      <c r="AD448" s="59"/>
      <c r="AE448" s="59"/>
      <c r="AF448" s="59"/>
      <c r="AG448" s="59"/>
      <c r="AH448" s="59"/>
      <c r="AI448" s="59"/>
      <c r="AJ448" s="59"/>
      <c r="AK448" s="59"/>
      <c r="AL448" s="59"/>
      <c r="AM448" s="59"/>
      <c r="AN448" s="59"/>
      <c r="AO448" s="59"/>
      <c r="AP448" s="59"/>
      <c r="AQ448" s="59"/>
      <c r="AR448" s="72"/>
      <c r="AS448" s="59"/>
      <c r="AT448" s="59"/>
      <c r="AU448" s="59"/>
      <c r="AV448" s="59"/>
      <c r="AW448" s="59"/>
      <c r="AX448" s="59"/>
      <c r="AY448" s="59"/>
      <c r="AZ448" s="59"/>
      <c r="BA448" s="59"/>
      <c r="BB448" s="59"/>
      <c r="BC448" s="59"/>
    </row>
    <row r="449" spans="7:55" s="34" customFormat="1" x14ac:dyDescent="0.25">
      <c r="G449" s="35"/>
      <c r="H449" s="35"/>
      <c r="I449" s="35"/>
      <c r="J449" s="35"/>
      <c r="K449" s="35"/>
      <c r="L449" s="35"/>
      <c r="M449" s="35"/>
      <c r="N449" s="35"/>
      <c r="O449" s="35"/>
      <c r="P449" s="35"/>
      <c r="Z449" s="59"/>
      <c r="AA449" s="59"/>
      <c r="AB449" s="59"/>
      <c r="AC449" s="59"/>
      <c r="AD449" s="59"/>
      <c r="AE449" s="59"/>
      <c r="AF449" s="59"/>
      <c r="AG449" s="59"/>
      <c r="AH449" s="59"/>
      <c r="AI449" s="59"/>
      <c r="AJ449" s="59"/>
      <c r="AK449" s="59"/>
      <c r="AL449" s="59"/>
      <c r="AM449" s="59"/>
      <c r="AN449" s="59"/>
      <c r="AO449" s="59"/>
      <c r="AP449" s="59"/>
      <c r="AQ449" s="59"/>
      <c r="AR449" s="72"/>
      <c r="AS449" s="59"/>
      <c r="AT449" s="59"/>
      <c r="AU449" s="59"/>
      <c r="AV449" s="59"/>
      <c r="AW449" s="59"/>
      <c r="AX449" s="59"/>
      <c r="AY449" s="59"/>
      <c r="AZ449" s="59"/>
      <c r="BA449" s="59"/>
      <c r="BB449" s="59"/>
      <c r="BC449" s="59"/>
    </row>
    <row r="450" spans="7:55" s="34" customFormat="1" x14ac:dyDescent="0.25">
      <c r="G450" s="35"/>
      <c r="H450" s="35"/>
      <c r="I450" s="35"/>
      <c r="J450" s="35"/>
      <c r="K450" s="35"/>
      <c r="L450" s="35"/>
      <c r="M450" s="35"/>
      <c r="N450" s="35"/>
      <c r="O450" s="35"/>
      <c r="P450" s="35"/>
      <c r="Z450" s="59"/>
      <c r="AA450" s="59"/>
      <c r="AB450" s="59"/>
      <c r="AC450" s="59"/>
      <c r="AD450" s="59"/>
      <c r="AE450" s="59"/>
      <c r="AF450" s="59"/>
      <c r="AG450" s="59"/>
      <c r="AH450" s="59"/>
      <c r="AI450" s="59"/>
      <c r="AJ450" s="59"/>
      <c r="AK450" s="59"/>
      <c r="AL450" s="59"/>
      <c r="AM450" s="59"/>
      <c r="AN450" s="59"/>
      <c r="AO450" s="59"/>
      <c r="AP450" s="59"/>
      <c r="AQ450" s="59"/>
      <c r="AR450" s="72"/>
      <c r="AS450" s="59"/>
      <c r="AT450" s="59"/>
      <c r="AU450" s="59"/>
      <c r="AV450" s="59"/>
      <c r="AW450" s="59"/>
      <c r="AX450" s="59"/>
      <c r="AY450" s="59"/>
      <c r="AZ450" s="59"/>
      <c r="BA450" s="59"/>
      <c r="BB450" s="59"/>
      <c r="BC450" s="59"/>
    </row>
    <row r="451" spans="7:55" s="34" customFormat="1" x14ac:dyDescent="0.25">
      <c r="G451" s="35"/>
      <c r="H451" s="35"/>
      <c r="I451" s="35"/>
      <c r="J451" s="35"/>
      <c r="K451" s="35"/>
      <c r="L451" s="35"/>
      <c r="M451" s="35"/>
      <c r="N451" s="35"/>
      <c r="O451" s="35"/>
      <c r="P451" s="35"/>
      <c r="Z451" s="59"/>
      <c r="AA451" s="59"/>
      <c r="AB451" s="59"/>
      <c r="AC451" s="59"/>
      <c r="AD451" s="59"/>
      <c r="AE451" s="59"/>
      <c r="AF451" s="59"/>
      <c r="AG451" s="59"/>
      <c r="AH451" s="59"/>
      <c r="AI451" s="59"/>
      <c r="AJ451" s="59"/>
      <c r="AK451" s="59"/>
      <c r="AL451" s="59"/>
      <c r="AM451" s="59"/>
      <c r="AN451" s="59"/>
      <c r="AO451" s="59"/>
      <c r="AP451" s="59"/>
      <c r="AQ451" s="59"/>
      <c r="AR451" s="72"/>
      <c r="AS451" s="59"/>
      <c r="AT451" s="59"/>
      <c r="AU451" s="59"/>
      <c r="AV451" s="59"/>
      <c r="AW451" s="59"/>
      <c r="AX451" s="59"/>
      <c r="AY451" s="59"/>
      <c r="AZ451" s="59"/>
      <c r="BA451" s="59"/>
      <c r="BB451" s="59"/>
      <c r="BC451" s="59"/>
    </row>
    <row r="452" spans="7:55" s="34" customFormat="1" x14ac:dyDescent="0.25">
      <c r="G452" s="35"/>
      <c r="H452" s="35"/>
      <c r="I452" s="35"/>
      <c r="J452" s="35"/>
      <c r="K452" s="35"/>
      <c r="L452" s="35"/>
      <c r="M452" s="35"/>
      <c r="N452" s="35"/>
      <c r="O452" s="35"/>
      <c r="P452" s="35"/>
      <c r="Z452" s="59"/>
      <c r="AA452" s="59"/>
      <c r="AB452" s="59"/>
      <c r="AC452" s="59"/>
      <c r="AD452" s="59"/>
      <c r="AE452" s="59"/>
      <c r="AF452" s="59"/>
      <c r="AG452" s="59"/>
      <c r="AH452" s="59"/>
      <c r="AI452" s="59"/>
      <c r="AJ452" s="59"/>
      <c r="AK452" s="59"/>
      <c r="AL452" s="59"/>
      <c r="AM452" s="59"/>
      <c r="AN452" s="59"/>
      <c r="AO452" s="59"/>
      <c r="AP452" s="59"/>
      <c r="AQ452" s="59"/>
      <c r="AR452" s="72"/>
      <c r="AS452" s="59"/>
      <c r="AT452" s="59"/>
      <c r="AU452" s="59"/>
      <c r="AV452" s="59"/>
      <c r="AW452" s="59"/>
      <c r="AX452" s="59"/>
      <c r="AY452" s="59"/>
      <c r="AZ452" s="59"/>
      <c r="BA452" s="59"/>
      <c r="BB452" s="59"/>
      <c r="BC452" s="59"/>
    </row>
    <row r="453" spans="7:55" s="34" customFormat="1" x14ac:dyDescent="0.25">
      <c r="G453" s="35"/>
      <c r="H453" s="35"/>
      <c r="I453" s="35"/>
      <c r="J453" s="35"/>
      <c r="K453" s="35"/>
      <c r="L453" s="35"/>
      <c r="M453" s="35"/>
      <c r="N453" s="35"/>
      <c r="O453" s="35"/>
      <c r="P453" s="35"/>
      <c r="Z453" s="59"/>
      <c r="AA453" s="59"/>
      <c r="AB453" s="59"/>
      <c r="AC453" s="59"/>
      <c r="AD453" s="59"/>
      <c r="AE453" s="59"/>
      <c r="AF453" s="59"/>
      <c r="AG453" s="59"/>
      <c r="AH453" s="59"/>
      <c r="AI453" s="59"/>
      <c r="AJ453" s="59"/>
      <c r="AK453" s="59"/>
      <c r="AL453" s="59"/>
      <c r="AM453" s="59"/>
      <c r="AN453" s="59"/>
      <c r="AO453" s="59"/>
      <c r="AP453" s="59"/>
      <c r="AQ453" s="59"/>
      <c r="AR453" s="72"/>
      <c r="AS453" s="59"/>
      <c r="AT453" s="59"/>
      <c r="AU453" s="59"/>
      <c r="AV453" s="59"/>
      <c r="AW453" s="59"/>
      <c r="AX453" s="59"/>
      <c r="AY453" s="59"/>
      <c r="AZ453" s="59"/>
      <c r="BA453" s="59"/>
      <c r="BB453" s="59"/>
      <c r="BC453" s="59"/>
    </row>
    <row r="454" spans="7:55" s="34" customFormat="1" x14ac:dyDescent="0.25">
      <c r="G454" s="35"/>
      <c r="H454" s="35"/>
      <c r="I454" s="35"/>
      <c r="J454" s="35"/>
      <c r="K454" s="35"/>
      <c r="L454" s="35"/>
      <c r="M454" s="35"/>
      <c r="N454" s="35"/>
      <c r="O454" s="35"/>
      <c r="P454" s="35"/>
      <c r="Z454" s="59"/>
      <c r="AA454" s="59"/>
      <c r="AB454" s="59"/>
      <c r="AC454" s="59"/>
      <c r="AD454" s="59"/>
      <c r="AE454" s="59"/>
      <c r="AF454" s="59"/>
      <c r="AG454" s="59"/>
      <c r="AH454" s="59"/>
      <c r="AI454" s="59"/>
      <c r="AJ454" s="59"/>
      <c r="AK454" s="59"/>
      <c r="AL454" s="59"/>
      <c r="AM454" s="59"/>
      <c r="AN454" s="59"/>
      <c r="AO454" s="59"/>
      <c r="AP454" s="59"/>
      <c r="AQ454" s="59"/>
      <c r="AR454" s="72"/>
      <c r="AS454" s="59"/>
      <c r="AT454" s="59"/>
      <c r="AU454" s="59"/>
      <c r="AV454" s="59"/>
      <c r="AW454" s="59"/>
      <c r="AX454" s="59"/>
      <c r="AY454" s="59"/>
      <c r="AZ454" s="59"/>
      <c r="BA454" s="59"/>
      <c r="BB454" s="59"/>
      <c r="BC454" s="59"/>
    </row>
    <row r="455" spans="7:55" s="34" customFormat="1" x14ac:dyDescent="0.25">
      <c r="G455" s="35"/>
      <c r="H455" s="35"/>
      <c r="I455" s="35"/>
      <c r="J455" s="35"/>
      <c r="K455" s="35"/>
      <c r="L455" s="35"/>
      <c r="M455" s="35"/>
      <c r="N455" s="35"/>
      <c r="O455" s="35"/>
      <c r="P455" s="35"/>
      <c r="Z455" s="59"/>
      <c r="AA455" s="59"/>
      <c r="AB455" s="59"/>
      <c r="AC455" s="59"/>
      <c r="AD455" s="59"/>
      <c r="AE455" s="59"/>
      <c r="AF455" s="59"/>
      <c r="AG455" s="59"/>
      <c r="AH455" s="59"/>
      <c r="AI455" s="59"/>
      <c r="AJ455" s="59"/>
      <c r="AK455" s="59"/>
      <c r="AL455" s="59"/>
      <c r="AM455" s="59"/>
      <c r="AN455" s="59"/>
      <c r="AO455" s="59"/>
      <c r="AP455" s="59"/>
      <c r="AQ455" s="59"/>
      <c r="AR455" s="72"/>
      <c r="AS455" s="59"/>
      <c r="AT455" s="59"/>
      <c r="AU455" s="59"/>
      <c r="AV455" s="59"/>
      <c r="AW455" s="59"/>
      <c r="AX455" s="59"/>
      <c r="AY455" s="59"/>
      <c r="AZ455" s="59"/>
      <c r="BA455" s="59"/>
      <c r="BB455" s="59"/>
      <c r="BC455" s="59"/>
    </row>
    <row r="456" spans="7:55" s="34" customFormat="1" x14ac:dyDescent="0.25">
      <c r="G456" s="35"/>
      <c r="H456" s="35"/>
      <c r="I456" s="35"/>
      <c r="J456" s="35"/>
      <c r="K456" s="35"/>
      <c r="L456" s="35"/>
      <c r="M456" s="35"/>
      <c r="N456" s="35"/>
      <c r="O456" s="35"/>
      <c r="P456" s="35"/>
      <c r="Z456" s="59"/>
      <c r="AA456" s="59"/>
      <c r="AB456" s="59"/>
      <c r="AC456" s="59"/>
      <c r="AD456" s="59"/>
      <c r="AE456" s="59"/>
      <c r="AF456" s="59"/>
      <c r="AG456" s="59"/>
      <c r="AH456" s="59"/>
      <c r="AI456" s="59"/>
      <c r="AJ456" s="59"/>
      <c r="AK456" s="59"/>
      <c r="AL456" s="59"/>
      <c r="AM456" s="59"/>
      <c r="AN456" s="59"/>
      <c r="AO456" s="59"/>
      <c r="AP456" s="59"/>
      <c r="AQ456" s="59"/>
      <c r="AR456" s="72"/>
      <c r="AS456" s="59"/>
      <c r="AT456" s="59"/>
      <c r="AU456" s="59"/>
      <c r="AV456" s="59"/>
      <c r="AW456" s="59"/>
      <c r="AX456" s="59"/>
      <c r="AY456" s="59"/>
      <c r="AZ456" s="59"/>
      <c r="BA456" s="59"/>
      <c r="BB456" s="59"/>
      <c r="BC456" s="59"/>
    </row>
    <row r="457" spans="7:55" s="34" customFormat="1" x14ac:dyDescent="0.25">
      <c r="G457" s="35"/>
      <c r="H457" s="35"/>
      <c r="I457" s="35"/>
      <c r="J457" s="35"/>
      <c r="K457" s="35"/>
      <c r="L457" s="35"/>
      <c r="M457" s="35"/>
      <c r="N457" s="35"/>
      <c r="O457" s="35"/>
      <c r="P457" s="35"/>
      <c r="Z457" s="59"/>
      <c r="AA457" s="59"/>
      <c r="AB457" s="59"/>
      <c r="AC457" s="59"/>
      <c r="AD457" s="59"/>
      <c r="AE457" s="59"/>
      <c r="AF457" s="59"/>
      <c r="AG457" s="59"/>
      <c r="AH457" s="59"/>
      <c r="AI457" s="59"/>
      <c r="AJ457" s="59"/>
      <c r="AK457" s="59"/>
      <c r="AL457" s="59"/>
      <c r="AM457" s="59"/>
      <c r="AN457" s="59"/>
      <c r="AO457" s="59"/>
      <c r="AP457" s="59"/>
      <c r="AQ457" s="59"/>
      <c r="AR457" s="72"/>
      <c r="AS457" s="59"/>
      <c r="AT457" s="59"/>
      <c r="AU457" s="59"/>
      <c r="AV457" s="59"/>
      <c r="AW457" s="59"/>
      <c r="AX457" s="59"/>
      <c r="AY457" s="59"/>
      <c r="AZ457" s="59"/>
      <c r="BA457" s="59"/>
      <c r="BB457" s="59"/>
      <c r="BC457" s="59"/>
    </row>
    <row r="458" spans="7:55" s="34" customFormat="1" x14ac:dyDescent="0.25">
      <c r="G458" s="35"/>
      <c r="H458" s="35"/>
      <c r="I458" s="35"/>
      <c r="J458" s="35"/>
      <c r="K458" s="35"/>
      <c r="L458" s="35"/>
      <c r="M458" s="35"/>
      <c r="N458" s="35"/>
      <c r="O458" s="35"/>
      <c r="P458" s="35"/>
      <c r="Z458" s="59"/>
      <c r="AA458" s="59"/>
      <c r="AB458" s="59"/>
      <c r="AC458" s="59"/>
      <c r="AD458" s="59"/>
      <c r="AE458" s="59"/>
      <c r="AF458" s="59"/>
      <c r="AG458" s="59"/>
      <c r="AH458" s="59"/>
      <c r="AI458" s="59"/>
      <c r="AJ458" s="59"/>
      <c r="AK458" s="59"/>
      <c r="AL458" s="59"/>
      <c r="AM458" s="59"/>
      <c r="AN458" s="59"/>
      <c r="AO458" s="59"/>
      <c r="AP458" s="59"/>
      <c r="AQ458" s="59"/>
      <c r="AR458" s="72"/>
      <c r="AS458" s="59"/>
      <c r="AT458" s="59"/>
      <c r="AU458" s="59"/>
      <c r="AV458" s="59"/>
      <c r="AW458" s="59"/>
      <c r="AX458" s="59"/>
      <c r="AY458" s="59"/>
      <c r="AZ458" s="59"/>
      <c r="BA458" s="59"/>
      <c r="BB458" s="59"/>
      <c r="BC458" s="59"/>
    </row>
    <row r="459" spans="7:55" s="34" customFormat="1" x14ac:dyDescent="0.25">
      <c r="G459" s="35"/>
      <c r="H459" s="35"/>
      <c r="I459" s="35"/>
      <c r="J459" s="35"/>
      <c r="K459" s="35"/>
      <c r="L459" s="35"/>
      <c r="M459" s="35"/>
      <c r="N459" s="35"/>
      <c r="O459" s="35"/>
      <c r="P459" s="35"/>
      <c r="Z459" s="59"/>
      <c r="AA459" s="59"/>
      <c r="AB459" s="59"/>
      <c r="AC459" s="59"/>
      <c r="AD459" s="59"/>
      <c r="AE459" s="59"/>
      <c r="AF459" s="59"/>
      <c r="AG459" s="59"/>
      <c r="AH459" s="59"/>
      <c r="AI459" s="59"/>
      <c r="AJ459" s="59"/>
      <c r="AK459" s="59"/>
      <c r="AL459" s="59"/>
      <c r="AM459" s="59"/>
      <c r="AN459" s="59"/>
      <c r="AO459" s="59"/>
      <c r="AP459" s="59"/>
      <c r="AQ459" s="59"/>
      <c r="AR459" s="72"/>
      <c r="AS459" s="59"/>
      <c r="AT459" s="59"/>
      <c r="AU459" s="59"/>
      <c r="AV459" s="59"/>
      <c r="AW459" s="59"/>
      <c r="AX459" s="59"/>
      <c r="AY459" s="59"/>
      <c r="AZ459" s="59"/>
      <c r="BA459" s="59"/>
      <c r="BB459" s="59"/>
      <c r="BC459" s="59"/>
    </row>
    <row r="460" spans="7:55" s="34" customFormat="1" x14ac:dyDescent="0.25">
      <c r="G460" s="35"/>
      <c r="H460" s="35"/>
      <c r="I460" s="35"/>
      <c r="J460" s="35"/>
      <c r="K460" s="35"/>
      <c r="L460" s="35"/>
      <c r="M460" s="35"/>
      <c r="N460" s="35"/>
      <c r="O460" s="35"/>
      <c r="P460" s="35"/>
      <c r="Z460" s="59"/>
      <c r="AA460" s="59"/>
      <c r="AB460" s="59"/>
      <c r="AC460" s="59"/>
      <c r="AD460" s="59"/>
      <c r="AE460" s="59"/>
      <c r="AF460" s="59"/>
      <c r="AG460" s="59"/>
      <c r="AH460" s="59"/>
      <c r="AI460" s="59"/>
      <c r="AJ460" s="59"/>
      <c r="AK460" s="59"/>
      <c r="AL460" s="59"/>
      <c r="AM460" s="59"/>
      <c r="AN460" s="59"/>
      <c r="AO460" s="59"/>
      <c r="AP460" s="59"/>
      <c r="AQ460" s="59"/>
      <c r="AR460" s="72"/>
      <c r="AS460" s="59"/>
      <c r="AT460" s="59"/>
      <c r="AU460" s="59"/>
      <c r="AV460" s="59"/>
      <c r="AW460" s="59"/>
      <c r="AX460" s="59"/>
      <c r="AY460" s="59"/>
      <c r="AZ460" s="59"/>
      <c r="BA460" s="59"/>
      <c r="BB460" s="59"/>
      <c r="BC460" s="59"/>
    </row>
    <row r="461" spans="7:55" s="34" customFormat="1" x14ac:dyDescent="0.25">
      <c r="G461" s="35"/>
      <c r="H461" s="35"/>
      <c r="I461" s="35"/>
      <c r="J461" s="35"/>
      <c r="K461" s="35"/>
      <c r="L461" s="35"/>
      <c r="M461" s="35"/>
      <c r="N461" s="35"/>
      <c r="O461" s="35"/>
      <c r="P461" s="35"/>
      <c r="Z461" s="59"/>
      <c r="AA461" s="59"/>
      <c r="AB461" s="59"/>
      <c r="AC461" s="59"/>
      <c r="AD461" s="59"/>
      <c r="AE461" s="59"/>
      <c r="AF461" s="59"/>
      <c r="AG461" s="59"/>
      <c r="AH461" s="59"/>
      <c r="AI461" s="59"/>
      <c r="AJ461" s="59"/>
      <c r="AK461" s="59"/>
      <c r="AL461" s="59"/>
      <c r="AM461" s="59"/>
      <c r="AN461" s="59"/>
      <c r="AO461" s="59"/>
      <c r="AP461" s="59"/>
      <c r="AQ461" s="59"/>
      <c r="AR461" s="72"/>
      <c r="AS461" s="59"/>
      <c r="AT461" s="59"/>
      <c r="AU461" s="59"/>
      <c r="AV461" s="59"/>
      <c r="AW461" s="59"/>
      <c r="AX461" s="59"/>
      <c r="AY461" s="59"/>
      <c r="AZ461" s="59"/>
      <c r="BA461" s="59"/>
      <c r="BB461" s="59"/>
      <c r="BC461" s="59"/>
    </row>
    <row r="462" spans="7:55" s="34" customFormat="1" x14ac:dyDescent="0.25">
      <c r="G462" s="35"/>
      <c r="H462" s="35"/>
      <c r="I462" s="35"/>
      <c r="J462" s="35"/>
      <c r="K462" s="35"/>
      <c r="L462" s="35"/>
      <c r="M462" s="35"/>
      <c r="N462" s="35"/>
      <c r="O462" s="35"/>
      <c r="P462" s="35"/>
      <c r="Z462" s="59"/>
      <c r="AA462" s="59"/>
      <c r="AB462" s="59"/>
      <c r="AC462" s="59"/>
      <c r="AD462" s="59"/>
      <c r="AE462" s="59"/>
      <c r="AF462" s="59"/>
      <c r="AG462" s="59"/>
      <c r="AH462" s="59"/>
      <c r="AI462" s="59"/>
      <c r="AJ462" s="59"/>
      <c r="AK462" s="59"/>
      <c r="AL462" s="59"/>
      <c r="AM462" s="59"/>
      <c r="AN462" s="59"/>
      <c r="AO462" s="59"/>
      <c r="AP462" s="59"/>
      <c r="AQ462" s="59"/>
      <c r="AR462" s="72"/>
      <c r="AS462" s="59"/>
      <c r="AT462" s="59"/>
      <c r="AU462" s="59"/>
      <c r="AV462" s="59"/>
      <c r="AW462" s="59"/>
      <c r="AX462" s="59"/>
      <c r="AY462" s="59"/>
      <c r="AZ462" s="59"/>
      <c r="BA462" s="59"/>
      <c r="BB462" s="59"/>
      <c r="BC462" s="59"/>
    </row>
    <row r="463" spans="7:55" s="34" customFormat="1" x14ac:dyDescent="0.25">
      <c r="G463" s="35"/>
      <c r="H463" s="35"/>
      <c r="I463" s="35"/>
      <c r="J463" s="35"/>
      <c r="K463" s="35"/>
      <c r="L463" s="35"/>
      <c r="M463" s="35"/>
      <c r="N463" s="35"/>
      <c r="O463" s="35"/>
      <c r="P463" s="35"/>
      <c r="Z463" s="59"/>
      <c r="AA463" s="59"/>
      <c r="AB463" s="59"/>
      <c r="AC463" s="59"/>
      <c r="AD463" s="59"/>
      <c r="AE463" s="59"/>
      <c r="AF463" s="59"/>
      <c r="AG463" s="59"/>
      <c r="AH463" s="59"/>
      <c r="AI463" s="59"/>
      <c r="AJ463" s="59"/>
      <c r="AK463" s="59"/>
      <c r="AL463" s="59"/>
      <c r="AM463" s="59"/>
      <c r="AN463" s="59"/>
      <c r="AO463" s="59"/>
      <c r="AP463" s="59"/>
      <c r="AQ463" s="59"/>
      <c r="AR463" s="72"/>
      <c r="AS463" s="59"/>
      <c r="AT463" s="59"/>
      <c r="AU463" s="59"/>
      <c r="AV463" s="59"/>
      <c r="AW463" s="59"/>
      <c r="AX463" s="59"/>
      <c r="AY463" s="59"/>
      <c r="AZ463" s="59"/>
      <c r="BA463" s="59"/>
      <c r="BB463" s="59"/>
      <c r="BC463" s="59"/>
    </row>
    <row r="464" spans="7:55" s="34" customFormat="1" x14ac:dyDescent="0.25">
      <c r="G464" s="35"/>
      <c r="H464" s="35"/>
      <c r="I464" s="35"/>
      <c r="J464" s="35"/>
      <c r="K464" s="35"/>
      <c r="L464" s="35"/>
      <c r="M464" s="35"/>
      <c r="N464" s="35"/>
      <c r="O464" s="35"/>
      <c r="P464" s="35"/>
      <c r="Z464" s="59"/>
      <c r="AA464" s="59"/>
      <c r="AB464" s="59"/>
      <c r="AC464" s="59"/>
      <c r="AD464" s="59"/>
      <c r="AE464" s="59"/>
      <c r="AF464" s="59"/>
      <c r="AG464" s="59"/>
      <c r="AH464" s="59"/>
      <c r="AI464" s="59"/>
      <c r="AJ464" s="59"/>
      <c r="AK464" s="59"/>
      <c r="AL464" s="59"/>
      <c r="AM464" s="59"/>
      <c r="AN464" s="59"/>
      <c r="AO464" s="59"/>
      <c r="AP464" s="59"/>
      <c r="AQ464" s="59"/>
      <c r="AR464" s="72"/>
      <c r="AS464" s="59"/>
      <c r="AT464" s="59"/>
      <c r="AU464" s="59"/>
      <c r="AV464" s="59"/>
      <c r="AW464" s="59"/>
      <c r="AX464" s="59"/>
      <c r="AY464" s="59"/>
      <c r="AZ464" s="59"/>
      <c r="BA464" s="59"/>
      <c r="BB464" s="59"/>
      <c r="BC464" s="59"/>
    </row>
    <row r="465" spans="7:55" s="34" customFormat="1" x14ac:dyDescent="0.25">
      <c r="G465" s="35"/>
      <c r="H465" s="35"/>
      <c r="I465" s="35"/>
      <c r="J465" s="35"/>
      <c r="K465" s="35"/>
      <c r="L465" s="35"/>
      <c r="M465" s="35"/>
      <c r="N465" s="35"/>
      <c r="O465" s="35"/>
      <c r="P465" s="35"/>
      <c r="Z465" s="59"/>
      <c r="AA465" s="59"/>
      <c r="AB465" s="59"/>
      <c r="AC465" s="59"/>
      <c r="AD465" s="59"/>
      <c r="AE465" s="59"/>
      <c r="AF465" s="59"/>
      <c r="AG465" s="59"/>
      <c r="AH465" s="59"/>
      <c r="AI465" s="59"/>
      <c r="AJ465" s="59"/>
      <c r="AK465" s="59"/>
      <c r="AL465" s="59"/>
      <c r="AM465" s="59"/>
      <c r="AN465" s="59"/>
      <c r="AO465" s="59"/>
      <c r="AP465" s="59"/>
      <c r="AQ465" s="59"/>
      <c r="AR465" s="72"/>
      <c r="AS465" s="59"/>
      <c r="AT465" s="59"/>
      <c r="AU465" s="59"/>
      <c r="AV465" s="59"/>
      <c r="AW465" s="59"/>
      <c r="AX465" s="59"/>
      <c r="AY465" s="59"/>
      <c r="AZ465" s="59"/>
      <c r="BA465" s="59"/>
      <c r="BB465" s="59"/>
      <c r="BC465" s="59"/>
    </row>
    <row r="466" spans="7:55" s="34" customFormat="1" x14ac:dyDescent="0.25">
      <c r="G466" s="35"/>
      <c r="H466" s="35"/>
      <c r="I466" s="35"/>
      <c r="J466" s="35"/>
      <c r="K466" s="35"/>
      <c r="L466" s="35"/>
      <c r="M466" s="35"/>
      <c r="N466" s="35"/>
      <c r="O466" s="35"/>
      <c r="P466" s="35"/>
      <c r="Z466" s="59"/>
      <c r="AA466" s="59"/>
      <c r="AB466" s="59"/>
      <c r="AC466" s="59"/>
      <c r="AD466" s="59"/>
      <c r="AE466" s="59"/>
      <c r="AF466" s="59"/>
      <c r="AG466" s="59"/>
      <c r="AH466" s="59"/>
      <c r="AI466" s="59"/>
      <c r="AJ466" s="59"/>
      <c r="AK466" s="59"/>
      <c r="AL466" s="59"/>
      <c r="AM466" s="59"/>
      <c r="AN466" s="59"/>
      <c r="AO466" s="59"/>
      <c r="AP466" s="59"/>
      <c r="AQ466" s="59"/>
      <c r="AR466" s="72"/>
      <c r="AS466" s="59"/>
      <c r="AT466" s="59"/>
      <c r="AU466" s="59"/>
      <c r="AV466" s="59"/>
      <c r="AW466" s="59"/>
      <c r="AX466" s="59"/>
      <c r="AY466" s="59"/>
      <c r="AZ466" s="59"/>
      <c r="BA466" s="59"/>
      <c r="BB466" s="59"/>
      <c r="BC466" s="59"/>
    </row>
    <row r="467" spans="7:55" s="34" customFormat="1" x14ac:dyDescent="0.25">
      <c r="G467" s="35"/>
      <c r="H467" s="35"/>
      <c r="I467" s="35"/>
      <c r="J467" s="35"/>
      <c r="K467" s="35"/>
      <c r="L467" s="35"/>
      <c r="M467" s="35"/>
      <c r="N467" s="35"/>
      <c r="O467" s="35"/>
      <c r="P467" s="35"/>
      <c r="Z467" s="59"/>
      <c r="AA467" s="59"/>
      <c r="AB467" s="59"/>
      <c r="AC467" s="59"/>
      <c r="AD467" s="59"/>
      <c r="AE467" s="59"/>
      <c r="AF467" s="59"/>
      <c r="AG467" s="59"/>
      <c r="AH467" s="59"/>
      <c r="AI467" s="59"/>
      <c r="AJ467" s="59"/>
      <c r="AK467" s="59"/>
      <c r="AL467" s="59"/>
      <c r="AM467" s="59"/>
      <c r="AN467" s="59"/>
      <c r="AO467" s="59"/>
      <c r="AP467" s="59"/>
      <c r="AQ467" s="59"/>
      <c r="AR467" s="72"/>
      <c r="AS467" s="59"/>
      <c r="AT467" s="59"/>
      <c r="AU467" s="59"/>
      <c r="AV467" s="59"/>
      <c r="AW467" s="59"/>
      <c r="AX467" s="59"/>
      <c r="AY467" s="59"/>
      <c r="AZ467" s="59"/>
      <c r="BA467" s="59"/>
      <c r="BB467" s="59"/>
      <c r="BC467" s="59"/>
    </row>
    <row r="468" spans="7:55" s="34" customFormat="1" x14ac:dyDescent="0.25">
      <c r="G468" s="35"/>
      <c r="H468" s="35"/>
      <c r="I468" s="35"/>
      <c r="J468" s="35"/>
      <c r="K468" s="35"/>
      <c r="L468" s="35"/>
      <c r="M468" s="35"/>
      <c r="N468" s="35"/>
      <c r="O468" s="35"/>
      <c r="P468" s="35"/>
      <c r="Z468" s="59"/>
      <c r="AA468" s="59"/>
      <c r="AB468" s="59"/>
      <c r="AC468" s="59"/>
      <c r="AD468" s="59"/>
      <c r="AE468" s="59"/>
      <c r="AF468" s="59"/>
      <c r="AG468" s="59"/>
      <c r="AH468" s="59"/>
      <c r="AI468" s="59"/>
      <c r="AJ468" s="59"/>
      <c r="AK468" s="59"/>
      <c r="AL468" s="59"/>
      <c r="AM468" s="59"/>
      <c r="AN468" s="59"/>
      <c r="AO468" s="59"/>
      <c r="AP468" s="59"/>
      <c r="AQ468" s="59"/>
      <c r="AR468" s="72"/>
      <c r="AS468" s="59"/>
      <c r="AT468" s="59"/>
      <c r="AU468" s="59"/>
      <c r="AV468" s="59"/>
      <c r="AW468" s="59"/>
      <c r="AX468" s="59"/>
      <c r="AY468" s="59"/>
      <c r="AZ468" s="59"/>
      <c r="BA468" s="59"/>
      <c r="BB468" s="59"/>
      <c r="BC468" s="59"/>
    </row>
    <row r="469" spans="7:55" s="34" customFormat="1" x14ac:dyDescent="0.25">
      <c r="G469" s="35"/>
      <c r="H469" s="35"/>
      <c r="I469" s="35"/>
      <c r="J469" s="35"/>
      <c r="K469" s="35"/>
      <c r="L469" s="35"/>
      <c r="M469" s="35"/>
      <c r="N469" s="35"/>
      <c r="O469" s="35"/>
      <c r="P469" s="35"/>
      <c r="Z469" s="59"/>
      <c r="AA469" s="59"/>
      <c r="AB469" s="59"/>
      <c r="AC469" s="59"/>
      <c r="AD469" s="59"/>
      <c r="AE469" s="59"/>
      <c r="AF469" s="59"/>
      <c r="AG469" s="59"/>
      <c r="AH469" s="59"/>
      <c r="AI469" s="59"/>
      <c r="AJ469" s="59"/>
      <c r="AK469" s="59"/>
      <c r="AL469" s="59"/>
      <c r="AM469" s="59"/>
      <c r="AN469" s="59"/>
      <c r="AO469" s="59"/>
      <c r="AP469" s="59"/>
      <c r="AQ469" s="59"/>
      <c r="AR469" s="72"/>
      <c r="AS469" s="59"/>
      <c r="AT469" s="59"/>
      <c r="AU469" s="59"/>
      <c r="AV469" s="59"/>
      <c r="AW469" s="59"/>
      <c r="AX469" s="59"/>
      <c r="AY469" s="59"/>
      <c r="AZ469" s="59"/>
      <c r="BA469" s="59"/>
      <c r="BB469" s="59"/>
      <c r="BC469" s="59"/>
    </row>
    <row r="470" spans="7:55" s="34" customFormat="1" x14ac:dyDescent="0.25">
      <c r="G470" s="35"/>
      <c r="H470" s="35"/>
      <c r="I470" s="35"/>
      <c r="J470" s="35"/>
      <c r="K470" s="35"/>
      <c r="L470" s="35"/>
      <c r="M470" s="35"/>
      <c r="N470" s="35"/>
      <c r="O470" s="35"/>
      <c r="P470" s="35"/>
      <c r="Z470" s="59"/>
      <c r="AA470" s="59"/>
      <c r="AB470" s="59"/>
      <c r="AC470" s="59"/>
      <c r="AD470" s="59"/>
      <c r="AE470" s="59"/>
      <c r="AF470" s="59"/>
      <c r="AG470" s="59"/>
      <c r="AH470" s="59"/>
      <c r="AI470" s="59"/>
      <c r="AJ470" s="59"/>
      <c r="AK470" s="59"/>
      <c r="AL470" s="59"/>
      <c r="AM470" s="59"/>
      <c r="AN470" s="59"/>
      <c r="AO470" s="59"/>
      <c r="AP470" s="59"/>
      <c r="AQ470" s="59"/>
      <c r="AR470" s="72"/>
      <c r="AS470" s="59"/>
      <c r="AT470" s="59"/>
      <c r="AU470" s="59"/>
      <c r="AV470" s="59"/>
      <c r="AW470" s="59"/>
      <c r="AX470" s="59"/>
      <c r="AY470" s="59"/>
      <c r="AZ470" s="59"/>
      <c r="BA470" s="59"/>
      <c r="BB470" s="59"/>
      <c r="BC470" s="59"/>
    </row>
    <row r="471" spans="7:55" s="34" customFormat="1" x14ac:dyDescent="0.25">
      <c r="G471" s="35"/>
      <c r="H471" s="35"/>
      <c r="I471" s="35"/>
      <c r="J471" s="35"/>
      <c r="K471" s="35"/>
      <c r="L471" s="35"/>
      <c r="M471" s="35"/>
      <c r="N471" s="35"/>
      <c r="O471" s="35"/>
      <c r="P471" s="35"/>
      <c r="Z471" s="59"/>
      <c r="AA471" s="59"/>
      <c r="AB471" s="59"/>
      <c r="AC471" s="59"/>
      <c r="AD471" s="59"/>
      <c r="AE471" s="59"/>
      <c r="AF471" s="59"/>
      <c r="AG471" s="59"/>
      <c r="AH471" s="59"/>
      <c r="AI471" s="59"/>
      <c r="AJ471" s="59"/>
      <c r="AK471" s="59"/>
      <c r="AL471" s="59"/>
      <c r="AM471" s="59"/>
      <c r="AN471" s="59"/>
      <c r="AO471" s="59"/>
      <c r="AP471" s="59"/>
      <c r="AQ471" s="59"/>
      <c r="AR471" s="72"/>
      <c r="AS471" s="59"/>
      <c r="AT471" s="59"/>
      <c r="AU471" s="59"/>
      <c r="AV471" s="59"/>
      <c r="AW471" s="59"/>
      <c r="AX471" s="59"/>
      <c r="AY471" s="59"/>
      <c r="AZ471" s="59"/>
      <c r="BA471" s="59"/>
      <c r="BB471" s="59"/>
      <c r="BC471" s="59"/>
    </row>
    <row r="472" spans="7:55" s="34" customFormat="1" x14ac:dyDescent="0.25">
      <c r="G472" s="35"/>
      <c r="H472" s="35"/>
      <c r="I472" s="35"/>
      <c r="J472" s="35"/>
      <c r="K472" s="35"/>
      <c r="L472" s="35"/>
      <c r="M472" s="35"/>
      <c r="N472" s="35"/>
      <c r="O472" s="35"/>
      <c r="P472" s="35"/>
      <c r="Z472" s="59"/>
      <c r="AA472" s="59"/>
      <c r="AB472" s="59"/>
      <c r="AC472" s="59"/>
      <c r="AD472" s="59"/>
      <c r="AE472" s="59"/>
      <c r="AF472" s="59"/>
      <c r="AG472" s="59"/>
      <c r="AH472" s="59"/>
      <c r="AI472" s="59"/>
      <c r="AJ472" s="59"/>
      <c r="AK472" s="59"/>
      <c r="AL472" s="59"/>
      <c r="AM472" s="59"/>
      <c r="AN472" s="59"/>
      <c r="AO472" s="59"/>
      <c r="AP472" s="59"/>
      <c r="AQ472" s="59"/>
      <c r="AR472" s="72"/>
      <c r="AS472" s="59"/>
      <c r="AT472" s="59"/>
      <c r="AU472" s="59"/>
      <c r="AV472" s="59"/>
      <c r="AW472" s="59"/>
      <c r="AX472" s="59"/>
      <c r="AY472" s="59"/>
      <c r="AZ472" s="59"/>
      <c r="BA472" s="59"/>
      <c r="BB472" s="59"/>
      <c r="BC472" s="59"/>
    </row>
    <row r="473" spans="7:55" s="34" customFormat="1" x14ac:dyDescent="0.25">
      <c r="G473" s="35"/>
      <c r="H473" s="35"/>
      <c r="I473" s="35"/>
      <c r="J473" s="35"/>
      <c r="K473" s="35"/>
      <c r="L473" s="35"/>
      <c r="M473" s="35"/>
      <c r="N473" s="35"/>
      <c r="O473" s="35"/>
      <c r="P473" s="35"/>
      <c r="Z473" s="59"/>
      <c r="AA473" s="59"/>
      <c r="AB473" s="59"/>
      <c r="AC473" s="59"/>
      <c r="AD473" s="59"/>
      <c r="AE473" s="59"/>
      <c r="AF473" s="59"/>
      <c r="AG473" s="59"/>
      <c r="AH473" s="59"/>
      <c r="AI473" s="59"/>
      <c r="AJ473" s="59"/>
      <c r="AK473" s="59"/>
      <c r="AL473" s="59"/>
      <c r="AM473" s="59"/>
      <c r="AN473" s="59"/>
      <c r="AO473" s="59"/>
      <c r="AP473" s="59"/>
      <c r="AQ473" s="59"/>
      <c r="AR473" s="72"/>
      <c r="AS473" s="59"/>
      <c r="AT473" s="59"/>
      <c r="AU473" s="59"/>
      <c r="AV473" s="59"/>
      <c r="AW473" s="59"/>
      <c r="AX473" s="59"/>
      <c r="AY473" s="59"/>
      <c r="AZ473" s="59"/>
      <c r="BA473" s="59"/>
      <c r="BB473" s="59"/>
      <c r="BC473" s="59"/>
    </row>
    <row r="474" spans="7:55" s="34" customFormat="1" x14ac:dyDescent="0.25">
      <c r="G474" s="35"/>
      <c r="H474" s="35"/>
      <c r="I474" s="35"/>
      <c r="J474" s="35"/>
      <c r="K474" s="35"/>
      <c r="L474" s="35"/>
      <c r="M474" s="35"/>
      <c r="N474" s="35"/>
      <c r="O474" s="35"/>
      <c r="P474" s="35"/>
      <c r="Z474" s="59"/>
      <c r="AA474" s="59"/>
      <c r="AB474" s="59"/>
      <c r="AC474" s="59"/>
      <c r="AD474" s="59"/>
      <c r="AE474" s="59"/>
      <c r="AF474" s="59"/>
      <c r="AG474" s="59"/>
      <c r="AH474" s="59"/>
      <c r="AI474" s="59"/>
      <c r="AJ474" s="59"/>
      <c r="AK474" s="59"/>
      <c r="AL474" s="59"/>
      <c r="AM474" s="59"/>
      <c r="AN474" s="59"/>
      <c r="AO474" s="59"/>
      <c r="AP474" s="59"/>
      <c r="AQ474" s="59"/>
      <c r="AR474" s="72"/>
      <c r="AS474" s="59"/>
      <c r="AT474" s="59"/>
      <c r="AU474" s="59"/>
      <c r="AV474" s="59"/>
      <c r="AW474" s="59"/>
      <c r="AX474" s="59"/>
      <c r="AY474" s="59"/>
      <c r="AZ474" s="59"/>
      <c r="BA474" s="59"/>
      <c r="BB474" s="59"/>
      <c r="BC474" s="59"/>
    </row>
    <row r="475" spans="7:55" s="34" customFormat="1" x14ac:dyDescent="0.25">
      <c r="G475" s="35"/>
      <c r="H475" s="35"/>
      <c r="I475" s="35"/>
      <c r="J475" s="35"/>
      <c r="K475" s="35"/>
      <c r="L475" s="35"/>
      <c r="M475" s="35"/>
      <c r="N475" s="35"/>
      <c r="O475" s="35"/>
      <c r="P475" s="35"/>
      <c r="Z475" s="59"/>
      <c r="AA475" s="59"/>
      <c r="AB475" s="59"/>
      <c r="AC475" s="59"/>
      <c r="AD475" s="59"/>
      <c r="AE475" s="59"/>
      <c r="AF475" s="59"/>
      <c r="AG475" s="59"/>
      <c r="AH475" s="59"/>
      <c r="AI475" s="59"/>
      <c r="AJ475" s="59"/>
      <c r="AK475" s="59"/>
      <c r="AL475" s="59"/>
      <c r="AM475" s="59"/>
      <c r="AN475" s="59"/>
      <c r="AO475" s="59"/>
      <c r="AP475" s="59"/>
      <c r="AQ475" s="59"/>
      <c r="AR475" s="72"/>
      <c r="AS475" s="59"/>
      <c r="AT475" s="59"/>
      <c r="AU475" s="59"/>
      <c r="AV475" s="59"/>
      <c r="AW475" s="59"/>
      <c r="AX475" s="59"/>
      <c r="AY475" s="59"/>
      <c r="AZ475" s="59"/>
      <c r="BA475" s="59"/>
      <c r="BB475" s="59"/>
      <c r="BC475" s="59"/>
    </row>
    <row r="476" spans="7:55" s="34" customFormat="1" x14ac:dyDescent="0.25">
      <c r="G476" s="35"/>
      <c r="H476" s="35"/>
      <c r="I476" s="35"/>
      <c r="J476" s="35"/>
      <c r="K476" s="35"/>
      <c r="L476" s="35"/>
      <c r="M476" s="35"/>
      <c r="N476" s="35"/>
      <c r="O476" s="35"/>
      <c r="P476" s="35"/>
      <c r="Z476" s="59"/>
      <c r="AA476" s="59"/>
      <c r="AB476" s="59"/>
      <c r="AC476" s="59"/>
      <c r="AD476" s="59"/>
      <c r="AE476" s="59"/>
      <c r="AF476" s="59"/>
      <c r="AG476" s="59"/>
      <c r="AH476" s="59"/>
      <c r="AI476" s="59"/>
      <c r="AJ476" s="59"/>
      <c r="AK476" s="59"/>
      <c r="AL476" s="59"/>
      <c r="AM476" s="59"/>
      <c r="AN476" s="59"/>
      <c r="AO476" s="59"/>
      <c r="AP476" s="59"/>
      <c r="AQ476" s="59"/>
      <c r="AR476" s="72"/>
      <c r="AS476" s="59"/>
      <c r="AT476" s="59"/>
      <c r="AU476" s="59"/>
      <c r="AV476" s="59"/>
      <c r="AW476" s="59"/>
      <c r="AX476" s="59"/>
      <c r="AY476" s="59"/>
      <c r="AZ476" s="59"/>
      <c r="BA476" s="59"/>
      <c r="BB476" s="59"/>
      <c r="BC476" s="59"/>
    </row>
    <row r="477" spans="7:55" s="34" customFormat="1" x14ac:dyDescent="0.25">
      <c r="G477" s="35"/>
      <c r="H477" s="35"/>
      <c r="I477" s="35"/>
      <c r="J477" s="35"/>
      <c r="K477" s="35"/>
      <c r="L477" s="35"/>
      <c r="M477" s="35"/>
      <c r="N477" s="35"/>
      <c r="O477" s="35"/>
      <c r="P477" s="35"/>
      <c r="Z477" s="59"/>
      <c r="AA477" s="59"/>
      <c r="AB477" s="59"/>
      <c r="AC477" s="59"/>
      <c r="AD477" s="59"/>
      <c r="AE477" s="59"/>
      <c r="AF477" s="59"/>
      <c r="AG477" s="59"/>
      <c r="AH477" s="59"/>
      <c r="AI477" s="59"/>
      <c r="AJ477" s="59"/>
      <c r="AK477" s="59"/>
      <c r="AL477" s="59"/>
      <c r="AM477" s="59"/>
      <c r="AN477" s="59"/>
      <c r="AO477" s="59"/>
      <c r="AP477" s="59"/>
      <c r="AQ477" s="59"/>
      <c r="AR477" s="72"/>
      <c r="AS477" s="59"/>
      <c r="AT477" s="59"/>
      <c r="AU477" s="59"/>
      <c r="AV477" s="59"/>
      <c r="AW477" s="59"/>
      <c r="AX477" s="59"/>
      <c r="AY477" s="59"/>
      <c r="AZ477" s="59"/>
      <c r="BA477" s="59"/>
      <c r="BB477" s="59"/>
      <c r="BC477" s="59"/>
    </row>
    <row r="478" spans="7:55" s="34" customFormat="1" x14ac:dyDescent="0.25">
      <c r="G478" s="35"/>
      <c r="H478" s="35"/>
      <c r="I478" s="35"/>
      <c r="J478" s="35"/>
      <c r="K478" s="35"/>
      <c r="L478" s="35"/>
      <c r="M478" s="35"/>
      <c r="N478" s="35"/>
      <c r="O478" s="35"/>
      <c r="P478" s="35"/>
      <c r="Z478" s="59"/>
      <c r="AA478" s="59"/>
      <c r="AB478" s="59"/>
      <c r="AC478" s="59"/>
      <c r="AD478" s="59"/>
      <c r="AE478" s="59"/>
      <c r="AF478" s="59"/>
      <c r="AG478" s="59"/>
      <c r="AH478" s="59"/>
      <c r="AI478" s="59"/>
      <c r="AJ478" s="59"/>
      <c r="AK478" s="59"/>
      <c r="AL478" s="59"/>
      <c r="AM478" s="59"/>
      <c r="AN478" s="59"/>
      <c r="AO478" s="59"/>
      <c r="AP478" s="59"/>
      <c r="AQ478" s="59"/>
      <c r="AR478" s="72"/>
      <c r="AS478" s="59"/>
      <c r="AT478" s="59"/>
      <c r="AU478" s="59"/>
      <c r="AV478" s="59"/>
      <c r="AW478" s="59"/>
      <c r="AX478" s="59"/>
      <c r="AY478" s="59"/>
      <c r="AZ478" s="59"/>
      <c r="BA478" s="59"/>
      <c r="BB478" s="59"/>
      <c r="BC478" s="59"/>
    </row>
    <row r="479" spans="7:55" s="34" customFormat="1" x14ac:dyDescent="0.25">
      <c r="G479" s="35"/>
      <c r="H479" s="35"/>
      <c r="I479" s="35"/>
      <c r="J479" s="35"/>
      <c r="K479" s="35"/>
      <c r="L479" s="35"/>
      <c r="M479" s="35"/>
      <c r="N479" s="35"/>
      <c r="O479" s="35"/>
      <c r="P479" s="35"/>
      <c r="Z479" s="59"/>
      <c r="AA479" s="59"/>
      <c r="AB479" s="59"/>
      <c r="AC479" s="59"/>
      <c r="AD479" s="59"/>
      <c r="AE479" s="59"/>
      <c r="AF479" s="59"/>
      <c r="AG479" s="59"/>
      <c r="AH479" s="59"/>
      <c r="AI479" s="59"/>
      <c r="AJ479" s="59"/>
      <c r="AK479" s="59"/>
      <c r="AL479" s="59"/>
      <c r="AM479" s="59"/>
      <c r="AN479" s="59"/>
      <c r="AO479" s="59"/>
      <c r="AP479" s="59"/>
      <c r="AQ479" s="59"/>
      <c r="AR479" s="72"/>
      <c r="AS479" s="59"/>
      <c r="AT479" s="59"/>
      <c r="AU479" s="59"/>
      <c r="AV479" s="59"/>
      <c r="AW479" s="59"/>
      <c r="AX479" s="59"/>
      <c r="AY479" s="59"/>
      <c r="AZ479" s="59"/>
      <c r="BA479" s="59"/>
      <c r="BB479" s="59"/>
      <c r="BC479" s="59"/>
    </row>
    <row r="480" spans="7:55" s="34" customFormat="1" x14ac:dyDescent="0.25">
      <c r="G480" s="35"/>
      <c r="H480" s="35"/>
      <c r="I480" s="35"/>
      <c r="J480" s="35"/>
      <c r="K480" s="35"/>
      <c r="L480" s="35"/>
      <c r="M480" s="35"/>
      <c r="N480" s="35"/>
      <c r="O480" s="35"/>
      <c r="P480" s="35"/>
      <c r="Z480" s="59"/>
      <c r="AA480" s="59"/>
      <c r="AB480" s="59"/>
      <c r="AC480" s="59"/>
      <c r="AD480" s="59"/>
      <c r="AE480" s="59"/>
      <c r="AF480" s="59"/>
      <c r="AG480" s="59"/>
      <c r="AH480" s="59"/>
      <c r="AI480" s="59"/>
      <c r="AJ480" s="59"/>
      <c r="AK480" s="59"/>
      <c r="AL480" s="59"/>
      <c r="AM480" s="59"/>
      <c r="AN480" s="59"/>
      <c r="AO480" s="59"/>
      <c r="AP480" s="59"/>
      <c r="AQ480" s="59"/>
      <c r="AR480" s="72"/>
      <c r="AS480" s="59"/>
      <c r="AT480" s="59"/>
      <c r="AU480" s="59"/>
      <c r="AV480" s="59"/>
      <c r="AW480" s="59"/>
      <c r="AX480" s="59"/>
      <c r="AY480" s="59"/>
      <c r="AZ480" s="59"/>
      <c r="BA480" s="59"/>
      <c r="BB480" s="59"/>
      <c r="BC480" s="59"/>
    </row>
    <row r="481" spans="7:55" s="34" customFormat="1" x14ac:dyDescent="0.25">
      <c r="G481" s="35"/>
      <c r="H481" s="35"/>
      <c r="I481" s="35"/>
      <c r="J481" s="35"/>
      <c r="K481" s="35"/>
      <c r="L481" s="35"/>
      <c r="M481" s="35"/>
      <c r="N481" s="35"/>
      <c r="O481" s="35"/>
      <c r="P481" s="35"/>
      <c r="Z481" s="59"/>
      <c r="AA481" s="59"/>
      <c r="AB481" s="59"/>
      <c r="AC481" s="59"/>
      <c r="AD481" s="59"/>
      <c r="AE481" s="59"/>
      <c r="AF481" s="59"/>
      <c r="AG481" s="59"/>
      <c r="AH481" s="59"/>
      <c r="AI481" s="59"/>
      <c r="AJ481" s="59"/>
      <c r="AK481" s="59"/>
      <c r="AL481" s="59"/>
      <c r="AM481" s="59"/>
      <c r="AN481" s="59"/>
      <c r="AO481" s="59"/>
      <c r="AP481" s="59"/>
      <c r="AQ481" s="59"/>
      <c r="AR481" s="72"/>
      <c r="AS481" s="59"/>
      <c r="AT481" s="59"/>
      <c r="AU481" s="59"/>
      <c r="AV481" s="59"/>
      <c r="AW481" s="59"/>
      <c r="AX481" s="59"/>
      <c r="AY481" s="59"/>
      <c r="AZ481" s="59"/>
      <c r="BA481" s="59"/>
      <c r="BB481" s="59"/>
      <c r="BC481" s="59"/>
    </row>
    <row r="482" spans="7:55" s="34" customFormat="1" x14ac:dyDescent="0.25">
      <c r="G482" s="35"/>
      <c r="H482" s="35"/>
      <c r="I482" s="35"/>
      <c r="J482" s="35"/>
      <c r="K482" s="35"/>
      <c r="L482" s="35"/>
      <c r="M482" s="35"/>
      <c r="N482" s="35"/>
      <c r="O482" s="35"/>
      <c r="P482" s="35"/>
      <c r="Z482" s="59"/>
      <c r="AA482" s="59"/>
      <c r="AB482" s="59"/>
      <c r="AC482" s="59"/>
      <c r="AD482" s="59"/>
      <c r="AE482" s="59"/>
      <c r="AF482" s="59"/>
      <c r="AG482" s="59"/>
      <c r="AH482" s="59"/>
      <c r="AI482" s="59"/>
      <c r="AJ482" s="59"/>
      <c r="AK482" s="59"/>
      <c r="AL482" s="59"/>
      <c r="AM482" s="59"/>
      <c r="AN482" s="59"/>
      <c r="AO482" s="59"/>
      <c r="AP482" s="59"/>
      <c r="AQ482" s="59"/>
      <c r="AR482" s="72"/>
      <c r="AS482" s="59"/>
      <c r="AT482" s="59"/>
      <c r="AU482" s="59"/>
      <c r="AV482" s="59"/>
      <c r="AW482" s="59"/>
      <c r="AX482" s="59"/>
      <c r="AY482" s="59"/>
      <c r="AZ482" s="59"/>
      <c r="BA482" s="59"/>
      <c r="BB482" s="59"/>
      <c r="BC482" s="59"/>
    </row>
    <row r="483" spans="7:55" s="34" customFormat="1" x14ac:dyDescent="0.25">
      <c r="G483" s="35"/>
      <c r="H483" s="35"/>
      <c r="I483" s="35"/>
      <c r="J483" s="35"/>
      <c r="K483" s="35"/>
      <c r="L483" s="35"/>
      <c r="M483" s="35"/>
      <c r="N483" s="35"/>
      <c r="O483" s="35"/>
      <c r="P483" s="35"/>
      <c r="Z483" s="59"/>
      <c r="AA483" s="59"/>
      <c r="AB483" s="59"/>
      <c r="AC483" s="59"/>
      <c r="AD483" s="59"/>
      <c r="AE483" s="59"/>
      <c r="AF483" s="59"/>
      <c r="AG483" s="59"/>
      <c r="AH483" s="59"/>
      <c r="AI483" s="59"/>
      <c r="AJ483" s="59"/>
      <c r="AK483" s="59"/>
      <c r="AL483" s="59"/>
      <c r="AM483" s="59"/>
      <c r="AN483" s="59"/>
      <c r="AO483" s="59"/>
      <c r="AP483" s="59"/>
      <c r="AQ483" s="59"/>
      <c r="AR483" s="72"/>
      <c r="AS483" s="59"/>
      <c r="AT483" s="59"/>
      <c r="AU483" s="59"/>
      <c r="AV483" s="59"/>
      <c r="AW483" s="59"/>
      <c r="AX483" s="59"/>
      <c r="AY483" s="59"/>
      <c r="AZ483" s="59"/>
      <c r="BA483" s="59"/>
      <c r="BB483" s="59"/>
      <c r="BC483" s="59"/>
    </row>
    <row r="484" spans="7:55" s="34" customFormat="1" x14ac:dyDescent="0.25">
      <c r="G484" s="35"/>
      <c r="H484" s="35"/>
      <c r="I484" s="35"/>
      <c r="J484" s="35"/>
      <c r="K484" s="35"/>
      <c r="L484" s="35"/>
      <c r="M484" s="35"/>
      <c r="N484" s="35"/>
      <c r="O484" s="35"/>
      <c r="P484" s="35"/>
      <c r="Z484" s="59"/>
      <c r="AA484" s="59"/>
      <c r="AB484" s="59"/>
      <c r="AC484" s="59"/>
      <c r="AD484" s="59"/>
      <c r="AE484" s="59"/>
      <c r="AF484" s="59"/>
      <c r="AG484" s="59"/>
      <c r="AH484" s="59"/>
      <c r="AI484" s="59"/>
      <c r="AJ484" s="59"/>
      <c r="AK484" s="59"/>
      <c r="AL484" s="59"/>
      <c r="AM484" s="59"/>
      <c r="AN484" s="59"/>
      <c r="AO484" s="59"/>
      <c r="AP484" s="59"/>
      <c r="AQ484" s="59"/>
      <c r="AR484" s="72"/>
      <c r="AS484" s="59"/>
      <c r="AT484" s="59"/>
      <c r="AU484" s="59"/>
      <c r="AV484" s="59"/>
      <c r="AW484" s="59"/>
      <c r="AX484" s="59"/>
      <c r="AY484" s="59"/>
      <c r="AZ484" s="59"/>
      <c r="BA484" s="59"/>
      <c r="BB484" s="59"/>
      <c r="BC484" s="59"/>
    </row>
    <row r="485" spans="7:55" s="34" customFormat="1" x14ac:dyDescent="0.25">
      <c r="G485" s="35"/>
      <c r="H485" s="35"/>
      <c r="I485" s="35"/>
      <c r="J485" s="35"/>
      <c r="K485" s="35"/>
      <c r="L485" s="35"/>
      <c r="M485" s="35"/>
      <c r="N485" s="35"/>
      <c r="O485" s="35"/>
      <c r="P485" s="35"/>
      <c r="Z485" s="59"/>
      <c r="AA485" s="59"/>
      <c r="AB485" s="59"/>
      <c r="AC485" s="59"/>
      <c r="AD485" s="59"/>
      <c r="AE485" s="59"/>
      <c r="AF485" s="59"/>
      <c r="AG485" s="59"/>
      <c r="AH485" s="59"/>
      <c r="AI485" s="59"/>
      <c r="AJ485" s="59"/>
      <c r="AK485" s="59"/>
      <c r="AL485" s="59"/>
      <c r="AM485" s="59"/>
      <c r="AN485" s="59"/>
      <c r="AO485" s="59"/>
      <c r="AP485" s="59"/>
      <c r="AQ485" s="59"/>
      <c r="AR485" s="72"/>
      <c r="AS485" s="59"/>
      <c r="AT485" s="59"/>
      <c r="AU485" s="59"/>
      <c r="AV485" s="59"/>
      <c r="AW485" s="59"/>
      <c r="AX485" s="59"/>
      <c r="AY485" s="59"/>
      <c r="AZ485" s="59"/>
      <c r="BA485" s="59"/>
      <c r="BB485" s="59"/>
      <c r="BC485" s="59"/>
    </row>
    <row r="486" spans="7:55" s="34" customFormat="1" x14ac:dyDescent="0.25">
      <c r="G486" s="35"/>
      <c r="H486" s="35"/>
      <c r="I486" s="35"/>
      <c r="J486" s="35"/>
      <c r="K486" s="35"/>
      <c r="L486" s="35"/>
      <c r="M486" s="35"/>
      <c r="N486" s="35"/>
      <c r="O486" s="35"/>
      <c r="P486" s="35"/>
      <c r="Z486" s="59"/>
      <c r="AA486" s="59"/>
      <c r="AB486" s="59"/>
      <c r="AC486" s="59"/>
      <c r="AD486" s="59"/>
      <c r="AE486" s="59"/>
      <c r="AF486" s="59"/>
      <c r="AG486" s="59"/>
      <c r="AH486" s="59"/>
      <c r="AI486" s="59"/>
      <c r="AJ486" s="59"/>
      <c r="AK486" s="59"/>
      <c r="AL486" s="59"/>
      <c r="AM486" s="59"/>
      <c r="AN486" s="59"/>
      <c r="AO486" s="59"/>
      <c r="AP486" s="59"/>
      <c r="AQ486" s="59"/>
      <c r="AR486" s="72"/>
      <c r="AS486" s="59"/>
      <c r="AT486" s="59"/>
      <c r="AU486" s="59"/>
      <c r="AV486" s="59"/>
      <c r="AW486" s="59"/>
      <c r="AX486" s="59"/>
      <c r="AY486" s="59"/>
      <c r="AZ486" s="59"/>
      <c r="BA486" s="59"/>
      <c r="BB486" s="59"/>
      <c r="BC486" s="59"/>
    </row>
    <row r="487" spans="7:55" s="34" customFormat="1" x14ac:dyDescent="0.25">
      <c r="G487" s="35"/>
      <c r="H487" s="35"/>
      <c r="I487" s="35"/>
      <c r="J487" s="35"/>
      <c r="K487" s="35"/>
      <c r="L487" s="35"/>
      <c r="M487" s="35"/>
      <c r="N487" s="35"/>
      <c r="O487" s="35"/>
      <c r="P487" s="35"/>
      <c r="Z487" s="59"/>
      <c r="AA487" s="59"/>
      <c r="AB487" s="59"/>
      <c r="AC487" s="59"/>
      <c r="AD487" s="59"/>
      <c r="AE487" s="59"/>
      <c r="AF487" s="59"/>
      <c r="AG487" s="59"/>
      <c r="AH487" s="59"/>
      <c r="AI487" s="59"/>
      <c r="AJ487" s="59"/>
      <c r="AK487" s="59"/>
      <c r="AL487" s="59"/>
      <c r="AM487" s="59"/>
      <c r="AN487" s="59"/>
      <c r="AO487" s="59"/>
      <c r="AP487" s="59"/>
      <c r="AQ487" s="59"/>
      <c r="AR487" s="72"/>
      <c r="AS487" s="59"/>
      <c r="AT487" s="59"/>
      <c r="AU487" s="59"/>
      <c r="AV487" s="59"/>
      <c r="AW487" s="59"/>
      <c r="AX487" s="59"/>
      <c r="AY487" s="59"/>
      <c r="AZ487" s="59"/>
      <c r="BA487" s="59"/>
      <c r="BB487" s="59"/>
      <c r="BC487" s="59"/>
    </row>
    <row r="488" spans="7:55" s="34" customFormat="1" x14ac:dyDescent="0.25">
      <c r="G488" s="35"/>
      <c r="H488" s="35"/>
      <c r="I488" s="35"/>
      <c r="J488" s="35"/>
      <c r="K488" s="35"/>
      <c r="L488" s="35"/>
      <c r="M488" s="35"/>
      <c r="N488" s="35"/>
      <c r="O488" s="35"/>
      <c r="P488" s="35"/>
      <c r="Z488" s="59"/>
      <c r="AA488" s="59"/>
      <c r="AB488" s="59"/>
      <c r="AC488" s="59"/>
      <c r="AD488" s="59"/>
      <c r="AE488" s="59"/>
      <c r="AF488" s="59"/>
      <c r="AG488" s="59"/>
      <c r="AH488" s="59"/>
      <c r="AI488" s="59"/>
      <c r="AJ488" s="59"/>
      <c r="AK488" s="59"/>
      <c r="AL488" s="59"/>
      <c r="AM488" s="59"/>
      <c r="AN488" s="59"/>
      <c r="AO488" s="59"/>
      <c r="AP488" s="59"/>
      <c r="AQ488" s="59"/>
      <c r="AR488" s="72"/>
      <c r="AS488" s="59"/>
      <c r="AT488" s="59"/>
      <c r="AU488" s="59"/>
      <c r="AV488" s="59"/>
      <c r="AW488" s="59"/>
      <c r="AX488" s="59"/>
      <c r="AY488" s="59"/>
      <c r="AZ488" s="59"/>
      <c r="BA488" s="59"/>
      <c r="BB488" s="59"/>
      <c r="BC488" s="59"/>
    </row>
    <row r="489" spans="7:55" s="34" customFormat="1" x14ac:dyDescent="0.25">
      <c r="G489" s="35"/>
      <c r="H489" s="35"/>
      <c r="I489" s="35"/>
      <c r="J489" s="35"/>
      <c r="K489" s="35"/>
      <c r="L489" s="35"/>
      <c r="M489" s="35"/>
      <c r="N489" s="35"/>
      <c r="O489" s="35"/>
      <c r="P489" s="35"/>
      <c r="Z489" s="59"/>
      <c r="AA489" s="59"/>
      <c r="AB489" s="59"/>
      <c r="AC489" s="59"/>
      <c r="AD489" s="59"/>
      <c r="AE489" s="59"/>
      <c r="AF489" s="59"/>
      <c r="AG489" s="59"/>
      <c r="AH489" s="59"/>
      <c r="AI489" s="59"/>
      <c r="AJ489" s="59"/>
      <c r="AK489" s="59"/>
      <c r="AL489" s="59"/>
      <c r="AM489" s="59"/>
      <c r="AN489" s="59"/>
      <c r="AO489" s="59"/>
      <c r="AP489" s="59"/>
      <c r="AQ489" s="59"/>
      <c r="AR489" s="72"/>
      <c r="AS489" s="59"/>
      <c r="AT489" s="59"/>
      <c r="AU489" s="59"/>
      <c r="AV489" s="59"/>
      <c r="AW489" s="59"/>
      <c r="AX489" s="59"/>
      <c r="AY489" s="59"/>
      <c r="AZ489" s="59"/>
      <c r="BA489" s="59"/>
      <c r="BB489" s="59"/>
      <c r="BC489" s="59"/>
    </row>
    <row r="490" spans="7:55" s="34" customFormat="1" x14ac:dyDescent="0.25">
      <c r="G490" s="35"/>
      <c r="H490" s="35"/>
      <c r="I490" s="35"/>
      <c r="J490" s="35"/>
      <c r="K490" s="35"/>
      <c r="L490" s="35"/>
      <c r="M490" s="35"/>
      <c r="N490" s="35"/>
      <c r="O490" s="35"/>
      <c r="P490" s="35"/>
      <c r="Z490" s="59"/>
      <c r="AA490" s="59"/>
      <c r="AB490" s="59"/>
      <c r="AC490" s="59"/>
      <c r="AD490" s="59"/>
      <c r="AE490" s="59"/>
      <c r="AF490" s="59"/>
      <c r="AG490" s="59"/>
      <c r="AH490" s="59"/>
      <c r="AI490" s="59"/>
      <c r="AJ490" s="59"/>
      <c r="AK490" s="59"/>
      <c r="AL490" s="59"/>
      <c r="AM490" s="59"/>
      <c r="AN490" s="59"/>
      <c r="AO490" s="59"/>
      <c r="AP490" s="59"/>
      <c r="AQ490" s="59"/>
      <c r="AR490" s="72"/>
      <c r="AS490" s="59"/>
      <c r="AT490" s="59"/>
      <c r="AU490" s="59"/>
      <c r="AV490" s="59"/>
      <c r="AW490" s="59"/>
      <c r="AX490" s="59"/>
      <c r="AY490" s="59"/>
      <c r="AZ490" s="59"/>
      <c r="BA490" s="59"/>
      <c r="BB490" s="59"/>
      <c r="BC490" s="59"/>
    </row>
    <row r="491" spans="7:55" s="34" customFormat="1" x14ac:dyDescent="0.25">
      <c r="G491" s="35"/>
      <c r="H491" s="35"/>
      <c r="I491" s="35"/>
      <c r="J491" s="35"/>
      <c r="K491" s="35"/>
      <c r="L491" s="35"/>
      <c r="M491" s="35"/>
      <c r="N491" s="35"/>
      <c r="O491" s="35"/>
      <c r="P491" s="35"/>
      <c r="Z491" s="59"/>
      <c r="AA491" s="59"/>
      <c r="AB491" s="59"/>
      <c r="AC491" s="59"/>
      <c r="AD491" s="59"/>
      <c r="AE491" s="59"/>
      <c r="AF491" s="59"/>
      <c r="AG491" s="59"/>
      <c r="AH491" s="59"/>
      <c r="AI491" s="59"/>
      <c r="AJ491" s="59"/>
      <c r="AK491" s="59"/>
      <c r="AL491" s="59"/>
      <c r="AM491" s="59"/>
      <c r="AN491" s="59"/>
      <c r="AO491" s="59"/>
      <c r="AP491" s="59"/>
      <c r="AQ491" s="59"/>
      <c r="AR491" s="72"/>
      <c r="AS491" s="59"/>
      <c r="AT491" s="59"/>
      <c r="AU491" s="59"/>
      <c r="AV491" s="59"/>
      <c r="AW491" s="59"/>
      <c r="AX491" s="59"/>
      <c r="AY491" s="59"/>
      <c r="AZ491" s="59"/>
      <c r="BA491" s="59"/>
      <c r="BB491" s="59"/>
      <c r="BC491" s="59"/>
    </row>
    <row r="492" spans="7:55" s="34" customFormat="1" x14ac:dyDescent="0.25">
      <c r="G492" s="35"/>
      <c r="H492" s="35"/>
      <c r="I492" s="35"/>
      <c r="J492" s="35"/>
      <c r="K492" s="35"/>
      <c r="L492" s="35"/>
      <c r="M492" s="35"/>
      <c r="N492" s="35"/>
      <c r="O492" s="35"/>
      <c r="P492" s="35"/>
      <c r="Z492" s="59"/>
      <c r="AA492" s="59"/>
      <c r="AB492" s="59"/>
      <c r="AC492" s="59"/>
      <c r="AD492" s="59"/>
      <c r="AE492" s="59"/>
      <c r="AF492" s="59"/>
      <c r="AG492" s="59"/>
      <c r="AH492" s="59"/>
      <c r="AI492" s="59"/>
      <c r="AJ492" s="59"/>
      <c r="AK492" s="59"/>
      <c r="AL492" s="59"/>
      <c r="AM492" s="59"/>
      <c r="AN492" s="59"/>
      <c r="AO492" s="59"/>
      <c r="AP492" s="59"/>
      <c r="AQ492" s="59"/>
      <c r="AR492" s="72"/>
      <c r="AS492" s="59"/>
      <c r="AT492" s="59"/>
      <c r="AU492" s="59"/>
      <c r="AV492" s="59"/>
      <c r="AW492" s="59"/>
      <c r="AX492" s="59"/>
      <c r="AY492" s="59"/>
      <c r="AZ492" s="59"/>
      <c r="BA492" s="59"/>
      <c r="BB492" s="59"/>
      <c r="BC492" s="59"/>
    </row>
    <row r="493" spans="7:55" s="34" customFormat="1" x14ac:dyDescent="0.25">
      <c r="G493" s="35"/>
      <c r="H493" s="35"/>
      <c r="I493" s="35"/>
      <c r="J493" s="35"/>
      <c r="K493" s="35"/>
      <c r="L493" s="35"/>
      <c r="M493" s="35"/>
      <c r="N493" s="35"/>
      <c r="O493" s="35"/>
      <c r="P493" s="35"/>
      <c r="Z493" s="59"/>
      <c r="AA493" s="59"/>
      <c r="AB493" s="59"/>
      <c r="AC493" s="59"/>
      <c r="AD493" s="59"/>
      <c r="AE493" s="59"/>
      <c r="AF493" s="59"/>
      <c r="AG493" s="59"/>
      <c r="AH493" s="59"/>
      <c r="AI493" s="59"/>
      <c r="AJ493" s="59"/>
      <c r="AK493" s="59"/>
      <c r="AL493" s="59"/>
      <c r="AM493" s="59"/>
      <c r="AN493" s="59"/>
      <c r="AO493" s="59"/>
      <c r="AP493" s="59"/>
      <c r="AQ493" s="59"/>
      <c r="AR493" s="72"/>
      <c r="AS493" s="59"/>
      <c r="AT493" s="59"/>
      <c r="AU493" s="59"/>
      <c r="AV493" s="59"/>
      <c r="AW493" s="59"/>
      <c r="AX493" s="59"/>
      <c r="AY493" s="59"/>
      <c r="AZ493" s="59"/>
      <c r="BA493" s="59"/>
      <c r="BB493" s="59"/>
      <c r="BC493" s="59"/>
    </row>
    <row r="494" spans="7:55" s="34" customFormat="1" x14ac:dyDescent="0.25">
      <c r="G494" s="35"/>
      <c r="H494" s="35"/>
      <c r="I494" s="35"/>
      <c r="J494" s="35"/>
      <c r="K494" s="35"/>
      <c r="L494" s="35"/>
      <c r="M494" s="35"/>
      <c r="N494" s="35"/>
      <c r="O494" s="35"/>
      <c r="P494" s="35"/>
      <c r="Z494" s="59"/>
      <c r="AA494" s="59"/>
      <c r="AB494" s="59"/>
      <c r="AC494" s="59"/>
      <c r="AD494" s="59"/>
      <c r="AE494" s="59"/>
      <c r="AF494" s="59"/>
      <c r="AG494" s="59"/>
      <c r="AH494" s="59"/>
      <c r="AI494" s="59"/>
      <c r="AJ494" s="59"/>
      <c r="AK494" s="59"/>
      <c r="AL494" s="59"/>
      <c r="AM494" s="59"/>
      <c r="AN494" s="59"/>
      <c r="AO494" s="59"/>
      <c r="AP494" s="59"/>
      <c r="AQ494" s="59"/>
      <c r="AR494" s="72"/>
      <c r="AS494" s="59"/>
      <c r="AT494" s="59"/>
      <c r="AU494" s="59"/>
      <c r="AV494" s="59"/>
      <c r="AW494" s="59"/>
      <c r="AX494" s="59"/>
      <c r="AY494" s="59"/>
      <c r="AZ494" s="59"/>
      <c r="BA494" s="59"/>
      <c r="BB494" s="59"/>
      <c r="BC494" s="59"/>
    </row>
    <row r="495" spans="7:55" s="34" customFormat="1" x14ac:dyDescent="0.25">
      <c r="G495" s="35"/>
      <c r="H495" s="35"/>
      <c r="I495" s="35"/>
      <c r="J495" s="35"/>
      <c r="K495" s="35"/>
      <c r="L495" s="35"/>
      <c r="M495" s="35"/>
      <c r="N495" s="35"/>
      <c r="O495" s="35"/>
      <c r="P495" s="35"/>
      <c r="Z495" s="59"/>
      <c r="AA495" s="59"/>
      <c r="AB495" s="59"/>
      <c r="AC495" s="59"/>
      <c r="AD495" s="59"/>
      <c r="AE495" s="59"/>
      <c r="AF495" s="59"/>
      <c r="AG495" s="59"/>
      <c r="AH495" s="59"/>
      <c r="AI495" s="59"/>
      <c r="AJ495" s="59"/>
      <c r="AK495" s="59"/>
      <c r="AL495" s="59"/>
      <c r="AM495" s="59"/>
      <c r="AN495" s="59"/>
      <c r="AO495" s="59"/>
      <c r="AP495" s="59"/>
      <c r="AQ495" s="59"/>
      <c r="AR495" s="72"/>
      <c r="AS495" s="59"/>
      <c r="AT495" s="59"/>
      <c r="AU495" s="59"/>
      <c r="AV495" s="59"/>
      <c r="AW495" s="59"/>
      <c r="AX495" s="59"/>
      <c r="AY495" s="59"/>
      <c r="AZ495" s="59"/>
      <c r="BA495" s="59"/>
      <c r="BB495" s="59"/>
      <c r="BC495" s="59"/>
    </row>
    <row r="496" spans="7:55" s="34" customFormat="1" x14ac:dyDescent="0.25">
      <c r="G496" s="35"/>
      <c r="H496" s="35"/>
      <c r="I496" s="35"/>
      <c r="J496" s="35"/>
      <c r="K496" s="35"/>
      <c r="L496" s="35"/>
      <c r="M496" s="35"/>
      <c r="N496" s="35"/>
      <c r="O496" s="35"/>
      <c r="P496" s="35"/>
      <c r="Z496" s="59"/>
      <c r="AA496" s="59"/>
      <c r="AB496" s="59"/>
      <c r="AC496" s="59"/>
      <c r="AD496" s="59"/>
      <c r="AE496" s="59"/>
      <c r="AF496" s="59"/>
      <c r="AG496" s="59"/>
      <c r="AH496" s="59"/>
      <c r="AI496" s="59"/>
      <c r="AJ496" s="59"/>
      <c r="AK496" s="59"/>
      <c r="AL496" s="59"/>
      <c r="AM496" s="59"/>
      <c r="AN496" s="59"/>
      <c r="AO496" s="59"/>
      <c r="AP496" s="59"/>
      <c r="AQ496" s="59"/>
      <c r="AR496" s="72"/>
      <c r="AS496" s="59"/>
      <c r="AT496" s="59"/>
      <c r="AU496" s="59"/>
      <c r="AV496" s="59"/>
      <c r="AW496" s="59"/>
      <c r="AX496" s="59"/>
      <c r="AY496" s="59"/>
      <c r="AZ496" s="59"/>
      <c r="BA496" s="59"/>
      <c r="BB496" s="59"/>
      <c r="BC496" s="59"/>
    </row>
    <row r="497" spans="7:55" s="34" customFormat="1" x14ac:dyDescent="0.25">
      <c r="G497" s="35"/>
      <c r="H497" s="35"/>
      <c r="I497" s="35"/>
      <c r="J497" s="35"/>
      <c r="K497" s="35"/>
      <c r="L497" s="35"/>
      <c r="M497" s="35"/>
      <c r="N497" s="35"/>
      <c r="O497" s="35"/>
      <c r="P497" s="35"/>
      <c r="Z497" s="59"/>
      <c r="AA497" s="59"/>
      <c r="AB497" s="59"/>
      <c r="AC497" s="59"/>
      <c r="AD497" s="59"/>
      <c r="AE497" s="59"/>
      <c r="AF497" s="59"/>
      <c r="AG497" s="59"/>
      <c r="AH497" s="59"/>
      <c r="AI497" s="59"/>
      <c r="AJ497" s="59"/>
      <c r="AK497" s="59"/>
      <c r="AL497" s="59"/>
      <c r="AM497" s="59"/>
      <c r="AN497" s="59"/>
      <c r="AO497" s="59"/>
      <c r="AP497" s="59"/>
      <c r="AQ497" s="59"/>
      <c r="AR497" s="72"/>
      <c r="AS497" s="59"/>
      <c r="AT497" s="59"/>
      <c r="AU497" s="59"/>
      <c r="AV497" s="59"/>
      <c r="AW497" s="59"/>
      <c r="AX497" s="59"/>
      <c r="AY497" s="59"/>
      <c r="AZ497" s="59"/>
      <c r="BA497" s="59"/>
      <c r="BB497" s="59"/>
      <c r="BC497" s="59"/>
    </row>
    <row r="498" spans="7:55" s="34" customFormat="1" x14ac:dyDescent="0.25">
      <c r="G498" s="35"/>
      <c r="H498" s="35"/>
      <c r="I498" s="35"/>
      <c r="J498" s="35"/>
      <c r="K498" s="35"/>
      <c r="L498" s="35"/>
      <c r="M498" s="35"/>
      <c r="N498" s="35"/>
      <c r="O498" s="35"/>
      <c r="P498" s="35"/>
      <c r="Z498" s="59"/>
      <c r="AA498" s="59"/>
      <c r="AB498" s="59"/>
      <c r="AC498" s="59"/>
      <c r="AD498" s="59"/>
      <c r="AE498" s="59"/>
      <c r="AF498" s="59"/>
      <c r="AG498" s="59"/>
      <c r="AH498" s="59"/>
      <c r="AI498" s="59"/>
      <c r="AJ498" s="59"/>
      <c r="AK498" s="59"/>
      <c r="AL498" s="59"/>
      <c r="AM498" s="59"/>
      <c r="AN498" s="59"/>
      <c r="AO498" s="59"/>
      <c r="AP498" s="59"/>
      <c r="AQ498" s="59"/>
      <c r="AR498" s="72"/>
      <c r="AS498" s="59"/>
      <c r="AT498" s="59"/>
      <c r="AU498" s="59"/>
      <c r="AV498" s="59"/>
      <c r="AW498" s="59"/>
      <c r="AX498" s="59"/>
      <c r="AY498" s="59"/>
      <c r="AZ498" s="59"/>
      <c r="BA498" s="59"/>
      <c r="BB498" s="59"/>
      <c r="BC498" s="59"/>
    </row>
    <row r="499" spans="7:55" s="34" customFormat="1" x14ac:dyDescent="0.25">
      <c r="G499" s="35"/>
      <c r="H499" s="35"/>
      <c r="I499" s="35"/>
      <c r="J499" s="35"/>
      <c r="K499" s="35"/>
      <c r="L499" s="35"/>
      <c r="M499" s="35"/>
      <c r="N499" s="35"/>
      <c r="O499" s="35"/>
      <c r="P499" s="35"/>
      <c r="Z499" s="59"/>
      <c r="AA499" s="59"/>
      <c r="AB499" s="59"/>
      <c r="AC499" s="59"/>
      <c r="AD499" s="59"/>
      <c r="AE499" s="59"/>
      <c r="AF499" s="59"/>
      <c r="AG499" s="59"/>
      <c r="AH499" s="59"/>
      <c r="AI499" s="59"/>
      <c r="AJ499" s="59"/>
      <c r="AK499" s="59"/>
      <c r="AL499" s="59"/>
      <c r="AM499" s="59"/>
      <c r="AN499" s="59"/>
      <c r="AO499" s="59"/>
      <c r="AP499" s="59"/>
      <c r="AQ499" s="59"/>
      <c r="AR499" s="72"/>
      <c r="AS499" s="59"/>
      <c r="AT499" s="59"/>
      <c r="AU499" s="59"/>
      <c r="AV499" s="59"/>
      <c r="AW499" s="59"/>
      <c r="AX499" s="59"/>
      <c r="AY499" s="59"/>
      <c r="AZ499" s="59"/>
      <c r="BA499" s="59"/>
      <c r="BB499" s="59"/>
      <c r="BC499" s="59"/>
    </row>
    <row r="500" spans="7:55" s="34" customFormat="1" x14ac:dyDescent="0.25">
      <c r="G500" s="35"/>
      <c r="H500" s="35"/>
      <c r="I500" s="35"/>
      <c r="J500" s="35"/>
      <c r="K500" s="35"/>
      <c r="L500" s="35"/>
      <c r="M500" s="35"/>
      <c r="N500" s="35"/>
      <c r="O500" s="35"/>
      <c r="P500" s="35"/>
      <c r="Z500" s="59"/>
      <c r="AA500" s="59"/>
      <c r="AB500" s="59"/>
      <c r="AC500" s="59"/>
      <c r="AD500" s="59"/>
      <c r="AE500" s="59"/>
      <c r="AF500" s="59"/>
      <c r="AG500" s="59"/>
      <c r="AH500" s="59"/>
      <c r="AI500" s="59"/>
      <c r="AJ500" s="59"/>
      <c r="AK500" s="59"/>
      <c r="AL500" s="59"/>
      <c r="AM500" s="59"/>
      <c r="AN500" s="59"/>
      <c r="AO500" s="59"/>
      <c r="AP500" s="59"/>
      <c r="AQ500" s="59"/>
      <c r="AR500" s="72"/>
      <c r="AS500" s="59"/>
      <c r="AT500" s="59"/>
      <c r="AU500" s="59"/>
      <c r="AV500" s="59"/>
      <c r="AW500" s="59"/>
      <c r="AX500" s="59"/>
      <c r="AY500" s="59"/>
      <c r="AZ500" s="59"/>
      <c r="BA500" s="59"/>
      <c r="BB500" s="59"/>
      <c r="BC500" s="59"/>
    </row>
    <row r="501" spans="7:55" s="34" customFormat="1" x14ac:dyDescent="0.25">
      <c r="G501" s="35"/>
      <c r="H501" s="35"/>
      <c r="I501" s="35"/>
      <c r="J501" s="35"/>
      <c r="K501" s="35"/>
      <c r="L501" s="35"/>
      <c r="M501" s="35"/>
      <c r="N501" s="35"/>
      <c r="O501" s="35"/>
      <c r="P501" s="35"/>
      <c r="Z501" s="59"/>
      <c r="AA501" s="59"/>
      <c r="AB501" s="59"/>
      <c r="AC501" s="59"/>
      <c r="AD501" s="59"/>
      <c r="AE501" s="59"/>
      <c r="AF501" s="59"/>
      <c r="AG501" s="59"/>
      <c r="AH501" s="59"/>
      <c r="AI501" s="59"/>
      <c r="AJ501" s="59"/>
      <c r="AK501" s="59"/>
      <c r="AL501" s="59"/>
      <c r="AM501" s="59"/>
      <c r="AN501" s="59"/>
      <c r="AO501" s="59"/>
      <c r="AP501" s="59"/>
      <c r="AQ501" s="59"/>
      <c r="AR501" s="72"/>
      <c r="AS501" s="59"/>
      <c r="AT501" s="59"/>
      <c r="AU501" s="59"/>
      <c r="AV501" s="59"/>
      <c r="AW501" s="59"/>
      <c r="AX501" s="59"/>
      <c r="AY501" s="59"/>
      <c r="AZ501" s="59"/>
      <c r="BA501" s="59"/>
      <c r="BB501" s="59"/>
      <c r="BC501" s="59"/>
    </row>
    <row r="502" spans="7:55" s="34" customFormat="1" x14ac:dyDescent="0.25">
      <c r="G502" s="35"/>
      <c r="H502" s="35"/>
      <c r="I502" s="35"/>
      <c r="J502" s="35"/>
      <c r="K502" s="35"/>
      <c r="L502" s="35"/>
      <c r="M502" s="35"/>
      <c r="N502" s="35"/>
      <c r="O502" s="35"/>
      <c r="P502" s="35"/>
      <c r="Z502" s="59"/>
      <c r="AA502" s="59"/>
      <c r="AB502" s="59"/>
      <c r="AC502" s="59"/>
      <c r="AD502" s="59"/>
      <c r="AE502" s="59"/>
      <c r="AF502" s="59"/>
      <c r="AG502" s="59"/>
      <c r="AH502" s="59"/>
      <c r="AI502" s="59"/>
      <c r="AJ502" s="59"/>
      <c r="AK502" s="59"/>
      <c r="AL502" s="59"/>
      <c r="AM502" s="59"/>
      <c r="AN502" s="59"/>
      <c r="AO502" s="59"/>
      <c r="AP502" s="59"/>
      <c r="AQ502" s="59"/>
      <c r="AR502" s="72"/>
      <c r="AS502" s="59"/>
      <c r="AT502" s="59"/>
      <c r="AU502" s="59"/>
      <c r="AV502" s="59"/>
      <c r="AW502" s="59"/>
      <c r="AX502" s="59"/>
      <c r="AY502" s="59"/>
      <c r="AZ502" s="59"/>
      <c r="BA502" s="59"/>
      <c r="BB502" s="59"/>
      <c r="BC502" s="59"/>
    </row>
    <row r="503" spans="7:55" s="34" customFormat="1" x14ac:dyDescent="0.25">
      <c r="G503" s="35"/>
      <c r="H503" s="35"/>
      <c r="I503" s="35"/>
      <c r="J503" s="35"/>
      <c r="K503" s="35"/>
      <c r="L503" s="35"/>
      <c r="M503" s="35"/>
      <c r="N503" s="35"/>
      <c r="O503" s="35"/>
      <c r="P503" s="35"/>
      <c r="Z503" s="59"/>
      <c r="AA503" s="59"/>
      <c r="AB503" s="59"/>
      <c r="AC503" s="59"/>
      <c r="AD503" s="59"/>
      <c r="AE503" s="59"/>
      <c r="AF503" s="59"/>
      <c r="AG503" s="59"/>
      <c r="AH503" s="59"/>
      <c r="AI503" s="59"/>
      <c r="AJ503" s="59"/>
      <c r="AK503" s="59"/>
      <c r="AL503" s="59"/>
      <c r="AM503" s="59"/>
      <c r="AN503" s="59"/>
      <c r="AO503" s="59"/>
      <c r="AP503" s="59"/>
      <c r="AQ503" s="59"/>
      <c r="AR503" s="72"/>
      <c r="AS503" s="59"/>
      <c r="AT503" s="59"/>
      <c r="AU503" s="59"/>
      <c r="AV503" s="59"/>
      <c r="AW503" s="59"/>
      <c r="AX503" s="59"/>
      <c r="AY503" s="59"/>
      <c r="AZ503" s="59"/>
      <c r="BA503" s="59"/>
      <c r="BB503" s="59"/>
      <c r="BC503" s="59"/>
    </row>
    <row r="504" spans="7:55" s="34" customFormat="1" x14ac:dyDescent="0.25">
      <c r="G504" s="35"/>
      <c r="H504" s="35"/>
      <c r="I504" s="35"/>
      <c r="J504" s="35"/>
      <c r="K504" s="35"/>
      <c r="L504" s="35"/>
      <c r="M504" s="35"/>
      <c r="N504" s="35"/>
      <c r="O504" s="35"/>
      <c r="P504" s="35"/>
      <c r="Z504" s="59"/>
      <c r="AA504" s="59"/>
      <c r="AB504" s="59"/>
      <c r="AC504" s="59"/>
      <c r="AD504" s="59"/>
      <c r="AE504" s="59"/>
      <c r="AF504" s="59"/>
      <c r="AG504" s="59"/>
      <c r="AH504" s="59"/>
      <c r="AI504" s="59"/>
      <c r="AJ504" s="59"/>
      <c r="AK504" s="59"/>
      <c r="AL504" s="59"/>
      <c r="AM504" s="59"/>
      <c r="AN504" s="59"/>
      <c r="AO504" s="59"/>
      <c r="AP504" s="59"/>
      <c r="AQ504" s="59"/>
      <c r="AR504" s="72"/>
      <c r="AS504" s="59"/>
      <c r="AT504" s="59"/>
      <c r="AU504" s="59"/>
      <c r="AV504" s="59"/>
      <c r="AW504" s="59"/>
      <c r="AX504" s="59"/>
      <c r="AY504" s="59"/>
      <c r="AZ504" s="59"/>
      <c r="BA504" s="59"/>
      <c r="BB504" s="59"/>
      <c r="BC504" s="59"/>
    </row>
    <row r="505" spans="7:55" s="34" customFormat="1" x14ac:dyDescent="0.25">
      <c r="G505" s="35"/>
      <c r="H505" s="35"/>
      <c r="I505" s="35"/>
      <c r="J505" s="35"/>
      <c r="K505" s="35"/>
      <c r="L505" s="35"/>
      <c r="M505" s="35"/>
      <c r="N505" s="35"/>
      <c r="O505" s="35"/>
      <c r="P505" s="35"/>
      <c r="Z505" s="59"/>
      <c r="AA505" s="59"/>
      <c r="AB505" s="59"/>
      <c r="AC505" s="59"/>
      <c r="AD505" s="59"/>
      <c r="AE505" s="59"/>
      <c r="AF505" s="59"/>
      <c r="AG505" s="59"/>
      <c r="AH505" s="59"/>
      <c r="AI505" s="59"/>
      <c r="AJ505" s="59"/>
      <c r="AK505" s="59"/>
      <c r="AL505" s="59"/>
      <c r="AM505" s="59"/>
      <c r="AN505" s="59"/>
      <c r="AO505" s="59"/>
      <c r="AP505" s="59"/>
      <c r="AQ505" s="59"/>
      <c r="AR505" s="72"/>
      <c r="AS505" s="59"/>
      <c r="AT505" s="59"/>
      <c r="AU505" s="59"/>
      <c r="AV505" s="59"/>
      <c r="AW505" s="59"/>
      <c r="AX505" s="59"/>
      <c r="AY505" s="59"/>
      <c r="AZ505" s="59"/>
      <c r="BA505" s="59"/>
      <c r="BB505" s="59"/>
      <c r="BC505" s="59"/>
    </row>
    <row r="506" spans="7:55" s="34" customFormat="1" x14ac:dyDescent="0.25">
      <c r="G506" s="35"/>
      <c r="H506" s="35"/>
      <c r="I506" s="35"/>
      <c r="J506" s="35"/>
      <c r="K506" s="35"/>
      <c r="L506" s="35"/>
      <c r="M506" s="35"/>
      <c r="N506" s="35"/>
      <c r="O506" s="35"/>
      <c r="P506" s="35"/>
      <c r="Z506" s="59"/>
      <c r="AA506" s="59"/>
      <c r="AB506" s="59"/>
      <c r="AC506" s="59"/>
      <c r="AD506" s="59"/>
      <c r="AE506" s="59"/>
      <c r="AF506" s="59"/>
      <c r="AG506" s="59"/>
      <c r="AH506" s="59"/>
      <c r="AI506" s="59"/>
      <c r="AJ506" s="59"/>
      <c r="AK506" s="59"/>
      <c r="AL506" s="59"/>
      <c r="AM506" s="59"/>
      <c r="AN506" s="59"/>
      <c r="AO506" s="59"/>
      <c r="AP506" s="59"/>
      <c r="AQ506" s="59"/>
      <c r="AR506" s="72"/>
      <c r="AS506" s="59"/>
      <c r="AT506" s="59"/>
      <c r="AU506" s="59"/>
      <c r="AV506" s="59"/>
      <c r="AW506" s="59"/>
      <c r="AX506" s="59"/>
      <c r="AY506" s="59"/>
      <c r="AZ506" s="59"/>
      <c r="BA506" s="59"/>
      <c r="BB506" s="59"/>
      <c r="BC506" s="59"/>
    </row>
    <row r="507" spans="7:55" s="34" customFormat="1" x14ac:dyDescent="0.25">
      <c r="G507" s="35"/>
      <c r="H507" s="35"/>
      <c r="I507" s="35"/>
      <c r="J507" s="35"/>
      <c r="K507" s="35"/>
      <c r="L507" s="35"/>
      <c r="M507" s="35"/>
      <c r="N507" s="35"/>
      <c r="O507" s="35"/>
      <c r="P507" s="35"/>
      <c r="Z507" s="59"/>
      <c r="AA507" s="59"/>
      <c r="AB507" s="59"/>
      <c r="AC507" s="59"/>
      <c r="AD507" s="59"/>
      <c r="AE507" s="59"/>
      <c r="AF507" s="59"/>
      <c r="AG507" s="59"/>
      <c r="AH507" s="59"/>
      <c r="AI507" s="59"/>
      <c r="AJ507" s="59"/>
      <c r="AK507" s="59"/>
      <c r="AL507" s="59"/>
      <c r="AM507" s="59"/>
      <c r="AN507" s="59"/>
      <c r="AO507" s="59"/>
      <c r="AP507" s="59"/>
      <c r="AQ507" s="59"/>
      <c r="AR507" s="72"/>
      <c r="AS507" s="59"/>
      <c r="AT507" s="59"/>
      <c r="AU507" s="59"/>
      <c r="AV507" s="59"/>
      <c r="AW507" s="59"/>
      <c r="AX507" s="59"/>
      <c r="AY507" s="59"/>
      <c r="AZ507" s="59"/>
      <c r="BA507" s="59"/>
      <c r="BB507" s="59"/>
      <c r="BC507" s="59"/>
    </row>
    <row r="508" spans="7:55" s="34" customFormat="1" x14ac:dyDescent="0.25">
      <c r="G508" s="35"/>
      <c r="H508" s="35"/>
      <c r="I508" s="35"/>
      <c r="J508" s="35"/>
      <c r="K508" s="35"/>
      <c r="L508" s="35"/>
      <c r="M508" s="35"/>
      <c r="N508" s="35"/>
      <c r="O508" s="35"/>
      <c r="P508" s="35"/>
      <c r="Z508" s="59"/>
      <c r="AA508" s="59"/>
      <c r="AB508" s="59"/>
      <c r="AC508" s="59"/>
      <c r="AD508" s="59"/>
      <c r="AE508" s="59"/>
      <c r="AF508" s="59"/>
      <c r="AG508" s="59"/>
      <c r="AH508" s="59"/>
      <c r="AI508" s="59"/>
      <c r="AJ508" s="59"/>
      <c r="AK508" s="59"/>
      <c r="AL508" s="59"/>
      <c r="AM508" s="59"/>
      <c r="AN508" s="59"/>
      <c r="AO508" s="59"/>
      <c r="AP508" s="59"/>
      <c r="AQ508" s="59"/>
      <c r="AR508" s="72"/>
      <c r="AS508" s="59"/>
      <c r="AT508" s="59"/>
      <c r="AU508" s="59"/>
      <c r="AV508" s="59"/>
      <c r="AW508" s="59"/>
      <c r="AX508" s="59"/>
      <c r="AY508" s="59"/>
      <c r="AZ508" s="59"/>
      <c r="BA508" s="59"/>
      <c r="BB508" s="59"/>
      <c r="BC508" s="59"/>
    </row>
    <row r="509" spans="7:55" s="34" customFormat="1" x14ac:dyDescent="0.25">
      <c r="G509" s="35"/>
      <c r="H509" s="35"/>
      <c r="I509" s="35"/>
      <c r="J509" s="35"/>
      <c r="K509" s="35"/>
      <c r="L509" s="35"/>
      <c r="M509" s="35"/>
      <c r="N509" s="35"/>
      <c r="O509" s="35"/>
      <c r="P509" s="35"/>
      <c r="Z509" s="59"/>
      <c r="AA509" s="59"/>
      <c r="AB509" s="59"/>
      <c r="AC509" s="59"/>
      <c r="AD509" s="59"/>
      <c r="AE509" s="59"/>
      <c r="AF509" s="59"/>
      <c r="AG509" s="59"/>
      <c r="AH509" s="59"/>
      <c r="AI509" s="59"/>
      <c r="AJ509" s="59"/>
      <c r="AK509" s="59"/>
      <c r="AL509" s="59"/>
      <c r="AM509" s="59"/>
      <c r="AN509" s="59"/>
      <c r="AO509" s="59"/>
      <c r="AP509" s="59"/>
      <c r="AQ509" s="59"/>
      <c r="AR509" s="72"/>
      <c r="AS509" s="59"/>
      <c r="AT509" s="59"/>
      <c r="AU509" s="59"/>
      <c r="AV509" s="59"/>
      <c r="AW509" s="59"/>
      <c r="AX509" s="59"/>
      <c r="AY509" s="59"/>
      <c r="AZ509" s="59"/>
      <c r="BA509" s="59"/>
      <c r="BB509" s="59"/>
      <c r="BC509" s="59"/>
    </row>
    <row r="510" spans="7:55" s="34" customFormat="1" x14ac:dyDescent="0.25">
      <c r="G510" s="35"/>
      <c r="H510" s="35"/>
      <c r="I510" s="35"/>
      <c r="J510" s="35"/>
      <c r="K510" s="35"/>
      <c r="L510" s="35"/>
      <c r="M510" s="35"/>
      <c r="N510" s="35"/>
      <c r="O510" s="35"/>
      <c r="P510" s="35"/>
      <c r="Z510" s="59"/>
      <c r="AA510" s="59"/>
      <c r="AB510" s="59"/>
      <c r="AC510" s="59"/>
      <c r="AD510" s="59"/>
      <c r="AE510" s="59"/>
      <c r="AF510" s="59"/>
      <c r="AG510" s="59"/>
      <c r="AH510" s="59"/>
      <c r="AI510" s="59"/>
      <c r="AJ510" s="59"/>
      <c r="AK510" s="59"/>
      <c r="AL510" s="59"/>
      <c r="AM510" s="59"/>
      <c r="AN510" s="59"/>
      <c r="AO510" s="59"/>
      <c r="AP510" s="59"/>
      <c r="AQ510" s="59"/>
      <c r="AR510" s="72"/>
      <c r="AS510" s="59"/>
      <c r="AT510" s="59"/>
      <c r="AU510" s="59"/>
      <c r="AV510" s="59"/>
      <c r="AW510" s="59"/>
      <c r="AX510" s="59"/>
      <c r="AY510" s="59"/>
      <c r="AZ510" s="59"/>
      <c r="BA510" s="59"/>
      <c r="BB510" s="59"/>
      <c r="BC510" s="59"/>
    </row>
    <row r="511" spans="7:55" s="34" customFormat="1" x14ac:dyDescent="0.25">
      <c r="G511" s="35"/>
      <c r="H511" s="35"/>
      <c r="I511" s="35"/>
      <c r="J511" s="35"/>
      <c r="K511" s="35"/>
      <c r="L511" s="35"/>
      <c r="M511" s="35"/>
      <c r="N511" s="35"/>
      <c r="O511" s="35"/>
      <c r="P511" s="35"/>
      <c r="Z511" s="59"/>
      <c r="AA511" s="59"/>
      <c r="AB511" s="59"/>
      <c r="AC511" s="59"/>
      <c r="AD511" s="59"/>
      <c r="AE511" s="59"/>
      <c r="AF511" s="59"/>
      <c r="AG511" s="59"/>
      <c r="AH511" s="59"/>
      <c r="AI511" s="59"/>
      <c r="AJ511" s="59"/>
      <c r="AK511" s="59"/>
      <c r="AL511" s="59"/>
      <c r="AM511" s="59"/>
      <c r="AN511" s="59"/>
      <c r="AO511" s="59"/>
      <c r="AP511" s="59"/>
      <c r="AQ511" s="59"/>
      <c r="AR511" s="72"/>
      <c r="AS511" s="59"/>
      <c r="AT511" s="59"/>
      <c r="AU511" s="59"/>
      <c r="AV511" s="59"/>
      <c r="AW511" s="59"/>
      <c r="AX511" s="59"/>
      <c r="AY511" s="59"/>
      <c r="AZ511" s="59"/>
      <c r="BA511" s="59"/>
      <c r="BB511" s="59"/>
      <c r="BC511" s="59"/>
    </row>
    <row r="512" spans="7:55" s="34" customFormat="1" x14ac:dyDescent="0.25">
      <c r="G512" s="35"/>
      <c r="H512" s="35"/>
      <c r="I512" s="35"/>
      <c r="J512" s="35"/>
      <c r="K512" s="35"/>
      <c r="L512" s="35"/>
      <c r="M512" s="35"/>
      <c r="N512" s="35"/>
      <c r="O512" s="35"/>
      <c r="P512" s="35"/>
      <c r="Z512" s="59"/>
      <c r="AA512" s="59"/>
      <c r="AB512" s="59"/>
      <c r="AC512" s="59"/>
      <c r="AD512" s="59"/>
      <c r="AE512" s="59"/>
      <c r="AF512" s="59"/>
      <c r="AG512" s="59"/>
      <c r="AH512" s="59"/>
      <c r="AI512" s="59"/>
      <c r="AJ512" s="59"/>
      <c r="AK512" s="59"/>
      <c r="AL512" s="59"/>
      <c r="AM512" s="59"/>
      <c r="AN512" s="59"/>
      <c r="AO512" s="59"/>
      <c r="AP512" s="59"/>
      <c r="AQ512" s="59"/>
      <c r="AR512" s="72"/>
      <c r="AS512" s="59"/>
      <c r="AT512" s="59"/>
      <c r="AU512" s="59"/>
      <c r="AV512" s="59"/>
      <c r="AW512" s="59"/>
      <c r="AX512" s="59"/>
      <c r="AY512" s="59"/>
      <c r="AZ512" s="59"/>
      <c r="BA512" s="59"/>
      <c r="BB512" s="59"/>
      <c r="BC512" s="59"/>
    </row>
    <row r="513" spans="7:55" s="34" customFormat="1" x14ac:dyDescent="0.25">
      <c r="G513" s="35"/>
      <c r="H513" s="35"/>
      <c r="I513" s="35"/>
      <c r="J513" s="35"/>
      <c r="K513" s="35"/>
      <c r="L513" s="35"/>
      <c r="M513" s="35"/>
      <c r="N513" s="35"/>
      <c r="O513" s="35"/>
      <c r="P513" s="35"/>
      <c r="Z513" s="59"/>
      <c r="AA513" s="59"/>
      <c r="AB513" s="59"/>
      <c r="AC513" s="59"/>
      <c r="AD513" s="59"/>
      <c r="AE513" s="59"/>
      <c r="AF513" s="59"/>
      <c r="AG513" s="59"/>
      <c r="AH513" s="59"/>
      <c r="AI513" s="59"/>
      <c r="AJ513" s="59"/>
      <c r="AK513" s="59"/>
      <c r="AL513" s="59"/>
      <c r="AM513" s="59"/>
      <c r="AN513" s="59"/>
      <c r="AO513" s="59"/>
      <c r="AP513" s="59"/>
      <c r="AQ513" s="59"/>
      <c r="AR513" s="72"/>
      <c r="AS513" s="59"/>
      <c r="AT513" s="59"/>
      <c r="AU513" s="59"/>
      <c r="AV513" s="59"/>
      <c r="AW513" s="59"/>
      <c r="AX513" s="59"/>
      <c r="AY513" s="59"/>
      <c r="AZ513" s="59"/>
      <c r="BA513" s="59"/>
      <c r="BB513" s="59"/>
      <c r="BC513" s="59"/>
    </row>
    <row r="514" spans="7:55" s="34" customFormat="1" x14ac:dyDescent="0.25">
      <c r="G514" s="35"/>
      <c r="H514" s="35"/>
      <c r="I514" s="35"/>
      <c r="J514" s="35"/>
      <c r="K514" s="35"/>
      <c r="L514" s="35"/>
      <c r="M514" s="35"/>
      <c r="N514" s="35"/>
      <c r="O514" s="35"/>
      <c r="P514" s="35"/>
      <c r="Z514" s="59"/>
      <c r="AA514" s="59"/>
      <c r="AB514" s="59"/>
      <c r="AC514" s="59"/>
      <c r="AD514" s="59"/>
      <c r="AE514" s="59"/>
      <c r="AF514" s="59"/>
      <c r="AG514" s="59"/>
      <c r="AH514" s="59"/>
      <c r="AI514" s="59"/>
      <c r="AJ514" s="59"/>
      <c r="AK514" s="59"/>
      <c r="AL514" s="59"/>
      <c r="AM514" s="59"/>
      <c r="AN514" s="59"/>
      <c r="AO514" s="59"/>
      <c r="AP514" s="59"/>
      <c r="AQ514" s="59"/>
      <c r="AR514" s="72"/>
      <c r="AS514" s="59"/>
      <c r="AT514" s="59"/>
      <c r="AU514" s="59"/>
      <c r="AV514" s="59"/>
      <c r="AW514" s="59"/>
      <c r="AX514" s="59"/>
      <c r="AY514" s="59"/>
      <c r="AZ514" s="59"/>
      <c r="BA514" s="59"/>
      <c r="BB514" s="59"/>
      <c r="BC514" s="59"/>
    </row>
    <row r="515" spans="7:55" s="34" customFormat="1" x14ac:dyDescent="0.25">
      <c r="G515" s="35"/>
      <c r="H515" s="35"/>
      <c r="I515" s="35"/>
      <c r="J515" s="35"/>
      <c r="K515" s="35"/>
      <c r="L515" s="35"/>
      <c r="M515" s="35"/>
      <c r="N515" s="35"/>
      <c r="O515" s="35"/>
      <c r="P515" s="35"/>
      <c r="Z515" s="59"/>
      <c r="AA515" s="59"/>
      <c r="AB515" s="59"/>
      <c r="AC515" s="59"/>
      <c r="AD515" s="59"/>
      <c r="AE515" s="59"/>
      <c r="AF515" s="59"/>
      <c r="AG515" s="59"/>
      <c r="AH515" s="59"/>
      <c r="AI515" s="59"/>
      <c r="AJ515" s="59"/>
      <c r="AK515" s="59"/>
      <c r="AL515" s="59"/>
      <c r="AM515" s="59"/>
      <c r="AN515" s="59"/>
      <c r="AO515" s="59"/>
      <c r="AP515" s="59"/>
      <c r="AQ515" s="59"/>
      <c r="AR515" s="72"/>
      <c r="AS515" s="59"/>
      <c r="AT515" s="59"/>
      <c r="AU515" s="59"/>
      <c r="AV515" s="59"/>
      <c r="AW515" s="59"/>
      <c r="AX515" s="59"/>
      <c r="AY515" s="59"/>
      <c r="AZ515" s="59"/>
      <c r="BA515" s="59"/>
      <c r="BB515" s="59"/>
      <c r="BC515" s="59"/>
    </row>
    <row r="516" spans="7:55" s="34" customFormat="1" x14ac:dyDescent="0.25">
      <c r="G516" s="35"/>
      <c r="H516" s="35"/>
      <c r="I516" s="35"/>
      <c r="J516" s="35"/>
      <c r="K516" s="35"/>
      <c r="L516" s="35"/>
      <c r="M516" s="35"/>
      <c r="N516" s="35"/>
      <c r="O516" s="35"/>
      <c r="P516" s="35"/>
      <c r="Z516" s="59"/>
      <c r="AA516" s="59"/>
      <c r="AB516" s="59"/>
      <c r="AC516" s="59"/>
      <c r="AD516" s="59"/>
      <c r="AE516" s="59"/>
      <c r="AF516" s="59"/>
      <c r="AG516" s="59"/>
      <c r="AH516" s="59"/>
      <c r="AI516" s="59"/>
      <c r="AJ516" s="59"/>
      <c r="AK516" s="59"/>
      <c r="AL516" s="59"/>
      <c r="AM516" s="59"/>
      <c r="AN516" s="59"/>
      <c r="AO516" s="59"/>
      <c r="AP516" s="59"/>
      <c r="AQ516" s="59"/>
      <c r="AR516" s="72"/>
      <c r="AS516" s="59"/>
      <c r="AT516" s="59"/>
      <c r="AU516" s="59"/>
      <c r="AV516" s="59"/>
      <c r="AW516" s="59"/>
      <c r="AX516" s="59"/>
      <c r="AY516" s="59"/>
      <c r="AZ516" s="59"/>
      <c r="BA516" s="59"/>
      <c r="BB516" s="59"/>
      <c r="BC516" s="59"/>
    </row>
    <row r="517" spans="7:55" s="34" customFormat="1" x14ac:dyDescent="0.25">
      <c r="G517" s="35"/>
      <c r="H517" s="35"/>
      <c r="I517" s="35"/>
      <c r="J517" s="35"/>
      <c r="K517" s="35"/>
      <c r="L517" s="35"/>
      <c r="M517" s="35"/>
      <c r="N517" s="35"/>
      <c r="O517" s="35"/>
      <c r="P517" s="35"/>
      <c r="Z517" s="59"/>
      <c r="AA517" s="59"/>
      <c r="AB517" s="59"/>
      <c r="AC517" s="59"/>
      <c r="AD517" s="59"/>
      <c r="AE517" s="59"/>
      <c r="AF517" s="59"/>
      <c r="AG517" s="59"/>
      <c r="AH517" s="59"/>
      <c r="AI517" s="59"/>
      <c r="AJ517" s="59"/>
      <c r="AK517" s="59"/>
      <c r="AL517" s="59"/>
      <c r="AM517" s="59"/>
      <c r="AN517" s="59"/>
      <c r="AO517" s="59"/>
      <c r="AP517" s="59"/>
      <c r="AQ517" s="59"/>
      <c r="AR517" s="72"/>
      <c r="AS517" s="59"/>
      <c r="AT517" s="59"/>
      <c r="AU517" s="59"/>
      <c r="AV517" s="59"/>
      <c r="AW517" s="59"/>
      <c r="AX517" s="59"/>
      <c r="AY517" s="59"/>
      <c r="AZ517" s="59"/>
      <c r="BA517" s="59"/>
      <c r="BB517" s="59"/>
      <c r="BC517" s="59"/>
    </row>
    <row r="518" spans="7:55" s="34" customFormat="1" x14ac:dyDescent="0.25">
      <c r="G518" s="35"/>
      <c r="H518" s="35"/>
      <c r="I518" s="35"/>
      <c r="J518" s="35"/>
      <c r="K518" s="35"/>
      <c r="L518" s="35"/>
      <c r="M518" s="35"/>
      <c r="N518" s="35"/>
      <c r="O518" s="35"/>
      <c r="P518" s="35"/>
      <c r="Z518" s="59"/>
      <c r="AA518" s="59"/>
      <c r="AB518" s="59"/>
      <c r="AC518" s="59"/>
      <c r="AD518" s="59"/>
      <c r="AE518" s="59"/>
      <c r="AF518" s="59"/>
      <c r="AG518" s="59"/>
      <c r="AH518" s="59"/>
      <c r="AI518" s="59"/>
      <c r="AJ518" s="59"/>
      <c r="AK518" s="59"/>
      <c r="AL518" s="59"/>
      <c r="AM518" s="59"/>
      <c r="AN518" s="59"/>
      <c r="AO518" s="59"/>
      <c r="AP518" s="59"/>
      <c r="AQ518" s="59"/>
      <c r="AR518" s="72"/>
      <c r="AS518" s="59"/>
      <c r="AT518" s="59"/>
      <c r="AU518" s="59"/>
      <c r="AV518" s="59"/>
      <c r="AW518" s="59"/>
      <c r="AX518" s="59"/>
      <c r="AY518" s="59"/>
      <c r="AZ518" s="59"/>
      <c r="BA518" s="59"/>
      <c r="BB518" s="59"/>
      <c r="BC518" s="59"/>
    </row>
    <row r="519" spans="7:55" s="34" customFormat="1" x14ac:dyDescent="0.25">
      <c r="G519" s="35"/>
      <c r="H519" s="35"/>
      <c r="I519" s="35"/>
      <c r="J519" s="35"/>
      <c r="K519" s="35"/>
      <c r="L519" s="35"/>
      <c r="M519" s="35"/>
      <c r="N519" s="35"/>
      <c r="O519" s="35"/>
      <c r="P519" s="35"/>
      <c r="Z519" s="59"/>
      <c r="AA519" s="59"/>
      <c r="AB519" s="59"/>
      <c r="AC519" s="59"/>
      <c r="AD519" s="59"/>
      <c r="AE519" s="59"/>
      <c r="AF519" s="59"/>
      <c r="AG519" s="59"/>
      <c r="AH519" s="59"/>
      <c r="AI519" s="59"/>
      <c r="AJ519" s="59"/>
      <c r="AK519" s="59"/>
      <c r="AL519" s="59"/>
      <c r="AM519" s="59"/>
      <c r="AN519" s="59"/>
      <c r="AO519" s="59"/>
      <c r="AP519" s="59"/>
      <c r="AQ519" s="59"/>
      <c r="AR519" s="72"/>
      <c r="AS519" s="59"/>
      <c r="AT519" s="59"/>
      <c r="AU519" s="59"/>
      <c r="AV519" s="59"/>
      <c r="AW519" s="59"/>
      <c r="AX519" s="59"/>
      <c r="AY519" s="59"/>
      <c r="AZ519" s="59"/>
      <c r="BA519" s="59"/>
      <c r="BB519" s="59"/>
      <c r="BC519" s="59"/>
    </row>
    <row r="520" spans="7:55" s="34" customFormat="1" x14ac:dyDescent="0.25">
      <c r="G520" s="35"/>
      <c r="H520" s="35"/>
      <c r="I520" s="35"/>
      <c r="J520" s="35"/>
      <c r="K520" s="35"/>
      <c r="L520" s="35"/>
      <c r="M520" s="35"/>
      <c r="N520" s="35"/>
      <c r="O520" s="35"/>
      <c r="P520" s="35"/>
      <c r="Z520" s="59"/>
      <c r="AA520" s="59"/>
      <c r="AB520" s="59"/>
      <c r="AC520" s="59"/>
      <c r="AD520" s="59"/>
      <c r="AE520" s="59"/>
      <c r="AF520" s="59"/>
      <c r="AG520" s="59"/>
      <c r="AH520" s="59"/>
      <c r="AI520" s="59"/>
      <c r="AJ520" s="59"/>
      <c r="AK520" s="59"/>
      <c r="AL520" s="59"/>
      <c r="AM520" s="59"/>
      <c r="AN520" s="59"/>
      <c r="AO520" s="59"/>
      <c r="AP520" s="59"/>
      <c r="AQ520" s="59"/>
      <c r="AR520" s="72"/>
      <c r="AS520" s="59"/>
      <c r="AT520" s="59"/>
      <c r="AU520" s="59"/>
      <c r="AV520" s="59"/>
      <c r="AW520" s="59"/>
      <c r="AX520" s="59"/>
      <c r="AY520" s="59"/>
      <c r="AZ520" s="59"/>
      <c r="BA520" s="59"/>
      <c r="BB520" s="59"/>
      <c r="BC520" s="59"/>
    </row>
    <row r="521" spans="7:55" s="34" customFormat="1" x14ac:dyDescent="0.25">
      <c r="G521" s="35"/>
      <c r="H521" s="35"/>
      <c r="I521" s="35"/>
      <c r="J521" s="35"/>
      <c r="K521" s="35"/>
      <c r="L521" s="35"/>
      <c r="M521" s="35"/>
      <c r="N521" s="35"/>
      <c r="O521" s="35"/>
      <c r="P521" s="35"/>
      <c r="Z521" s="59"/>
      <c r="AA521" s="59"/>
      <c r="AB521" s="59"/>
      <c r="AC521" s="59"/>
      <c r="AD521" s="59"/>
      <c r="AE521" s="59"/>
      <c r="AF521" s="59"/>
      <c r="AG521" s="59"/>
      <c r="AH521" s="59"/>
      <c r="AI521" s="59"/>
      <c r="AJ521" s="59"/>
      <c r="AK521" s="59"/>
      <c r="AL521" s="59"/>
      <c r="AM521" s="59"/>
      <c r="AN521" s="59"/>
      <c r="AO521" s="59"/>
      <c r="AP521" s="59"/>
      <c r="AQ521" s="59"/>
      <c r="AR521" s="72"/>
      <c r="AS521" s="59"/>
      <c r="AT521" s="59"/>
      <c r="AU521" s="59"/>
      <c r="AV521" s="59"/>
      <c r="AW521" s="59"/>
      <c r="AX521" s="59"/>
      <c r="AY521" s="59"/>
      <c r="AZ521" s="59"/>
      <c r="BA521" s="59"/>
      <c r="BB521" s="59"/>
      <c r="BC521" s="59"/>
    </row>
    <row r="522" spans="7:55" s="34" customFormat="1" x14ac:dyDescent="0.25">
      <c r="G522" s="35"/>
      <c r="H522" s="35"/>
      <c r="I522" s="35"/>
      <c r="J522" s="35"/>
      <c r="K522" s="35"/>
      <c r="L522" s="35"/>
      <c r="M522" s="35"/>
      <c r="N522" s="35"/>
      <c r="O522" s="35"/>
      <c r="P522" s="35"/>
      <c r="Z522" s="59"/>
      <c r="AA522" s="59"/>
      <c r="AB522" s="59"/>
      <c r="AC522" s="59"/>
      <c r="AD522" s="59"/>
      <c r="AE522" s="59"/>
      <c r="AF522" s="59"/>
      <c r="AG522" s="59"/>
      <c r="AH522" s="59"/>
      <c r="AI522" s="59"/>
      <c r="AJ522" s="59"/>
      <c r="AK522" s="59"/>
      <c r="AL522" s="59"/>
      <c r="AM522" s="59"/>
      <c r="AN522" s="59"/>
      <c r="AO522" s="59"/>
      <c r="AP522" s="59"/>
      <c r="AQ522" s="59"/>
      <c r="AR522" s="72"/>
      <c r="AS522" s="59"/>
      <c r="AT522" s="59"/>
      <c r="AU522" s="59"/>
      <c r="AV522" s="59"/>
      <c r="AW522" s="59"/>
      <c r="AX522" s="59"/>
      <c r="AY522" s="59"/>
      <c r="AZ522" s="59"/>
      <c r="BA522" s="59"/>
      <c r="BB522" s="59"/>
      <c r="BC522" s="59"/>
    </row>
    <row r="523" spans="7:55" s="34" customFormat="1" x14ac:dyDescent="0.25">
      <c r="G523" s="35"/>
      <c r="H523" s="35"/>
      <c r="I523" s="35"/>
      <c r="J523" s="35"/>
      <c r="K523" s="35"/>
      <c r="L523" s="35"/>
      <c r="M523" s="35"/>
      <c r="N523" s="35"/>
      <c r="O523" s="35"/>
      <c r="P523" s="35"/>
      <c r="Z523" s="59"/>
      <c r="AA523" s="59"/>
      <c r="AB523" s="59"/>
      <c r="AC523" s="59"/>
      <c r="AD523" s="59"/>
      <c r="AE523" s="59"/>
      <c r="AF523" s="59"/>
      <c r="AG523" s="59"/>
      <c r="AH523" s="59"/>
      <c r="AI523" s="59"/>
      <c r="AJ523" s="59"/>
      <c r="AK523" s="59"/>
      <c r="AL523" s="59"/>
      <c r="AM523" s="59"/>
      <c r="AN523" s="59"/>
      <c r="AO523" s="59"/>
      <c r="AP523" s="59"/>
      <c r="AQ523" s="59"/>
      <c r="AR523" s="72"/>
      <c r="AS523" s="59"/>
      <c r="AT523" s="59"/>
      <c r="AU523" s="59"/>
      <c r="AV523" s="59"/>
      <c r="AW523" s="59"/>
      <c r="AX523" s="59"/>
      <c r="AY523" s="59"/>
      <c r="AZ523" s="59"/>
      <c r="BA523" s="59"/>
      <c r="BB523" s="59"/>
      <c r="BC523" s="59"/>
    </row>
    <row r="524" spans="7:55" s="34" customFormat="1" x14ac:dyDescent="0.25">
      <c r="G524" s="35"/>
      <c r="H524" s="35"/>
      <c r="I524" s="35"/>
      <c r="J524" s="35"/>
      <c r="K524" s="35"/>
      <c r="L524" s="35"/>
      <c r="M524" s="35"/>
      <c r="N524" s="35"/>
      <c r="O524" s="35"/>
      <c r="P524" s="35"/>
      <c r="Z524" s="59"/>
      <c r="AA524" s="59"/>
      <c r="AB524" s="59"/>
      <c r="AC524" s="59"/>
      <c r="AD524" s="59"/>
      <c r="AE524" s="59"/>
      <c r="AF524" s="59"/>
      <c r="AG524" s="59"/>
      <c r="AH524" s="59"/>
      <c r="AI524" s="59"/>
      <c r="AJ524" s="59"/>
      <c r="AK524" s="59"/>
      <c r="AL524" s="59"/>
      <c r="AM524" s="59"/>
      <c r="AN524" s="59"/>
      <c r="AO524" s="59"/>
      <c r="AP524" s="59"/>
      <c r="AQ524" s="59"/>
      <c r="AR524" s="72"/>
      <c r="AS524" s="59"/>
      <c r="AT524" s="59"/>
      <c r="AU524" s="59"/>
      <c r="AV524" s="59"/>
      <c r="AW524" s="59"/>
      <c r="AX524" s="59"/>
      <c r="AY524" s="59"/>
      <c r="AZ524" s="59"/>
      <c r="BA524" s="59"/>
      <c r="BB524" s="59"/>
      <c r="BC524" s="59"/>
    </row>
    <row r="525" spans="7:55" s="34" customFormat="1" x14ac:dyDescent="0.25">
      <c r="G525" s="35"/>
      <c r="H525" s="35"/>
      <c r="I525" s="35"/>
      <c r="J525" s="35"/>
      <c r="K525" s="35"/>
      <c r="L525" s="35"/>
      <c r="M525" s="35"/>
      <c r="N525" s="35"/>
      <c r="O525" s="35"/>
      <c r="P525" s="35"/>
      <c r="Z525" s="59"/>
      <c r="AA525" s="59"/>
      <c r="AB525" s="59"/>
      <c r="AC525" s="59"/>
      <c r="AD525" s="59"/>
      <c r="AE525" s="59"/>
      <c r="AF525" s="59"/>
      <c r="AG525" s="59"/>
      <c r="AH525" s="59"/>
      <c r="AI525" s="59"/>
      <c r="AJ525" s="59"/>
      <c r="AK525" s="59"/>
      <c r="AL525" s="59"/>
      <c r="AM525" s="59"/>
      <c r="AN525" s="59"/>
      <c r="AO525" s="59"/>
      <c r="AP525" s="59"/>
      <c r="AQ525" s="59"/>
      <c r="AR525" s="72"/>
      <c r="AS525" s="59"/>
      <c r="AT525" s="59"/>
      <c r="AU525" s="59"/>
      <c r="AV525" s="59"/>
      <c r="AW525" s="59"/>
      <c r="AX525" s="59"/>
      <c r="AY525" s="59"/>
      <c r="AZ525" s="59"/>
      <c r="BA525" s="59"/>
      <c r="BB525" s="59"/>
      <c r="BC525" s="59"/>
    </row>
    <row r="526" spans="7:55" s="34" customFormat="1" x14ac:dyDescent="0.25">
      <c r="G526" s="35"/>
      <c r="H526" s="35"/>
      <c r="I526" s="35"/>
      <c r="J526" s="35"/>
      <c r="K526" s="35"/>
      <c r="L526" s="35"/>
      <c r="M526" s="35"/>
      <c r="N526" s="35"/>
      <c r="O526" s="35"/>
      <c r="P526" s="35"/>
      <c r="Z526" s="59"/>
      <c r="AA526" s="59"/>
      <c r="AB526" s="59"/>
      <c r="AC526" s="59"/>
      <c r="AD526" s="59"/>
      <c r="AE526" s="59"/>
      <c r="AF526" s="59"/>
      <c r="AG526" s="59"/>
      <c r="AH526" s="59"/>
      <c r="AI526" s="59"/>
      <c r="AJ526" s="59"/>
      <c r="AK526" s="59"/>
      <c r="AL526" s="59"/>
      <c r="AM526" s="59"/>
      <c r="AN526" s="59"/>
      <c r="AO526" s="59"/>
      <c r="AP526" s="59"/>
      <c r="AQ526" s="59"/>
      <c r="AR526" s="72"/>
      <c r="AS526" s="59"/>
      <c r="AT526" s="59"/>
      <c r="AU526" s="59"/>
      <c r="AV526" s="59"/>
      <c r="AW526" s="59"/>
      <c r="AX526" s="59"/>
      <c r="AY526" s="59"/>
      <c r="AZ526" s="59"/>
      <c r="BA526" s="59"/>
      <c r="BB526" s="59"/>
      <c r="BC526" s="59"/>
    </row>
    <row r="527" spans="7:55" s="34" customFormat="1" x14ac:dyDescent="0.25">
      <c r="G527" s="35"/>
      <c r="H527" s="35"/>
      <c r="I527" s="35"/>
      <c r="J527" s="35"/>
      <c r="K527" s="35"/>
      <c r="L527" s="35"/>
      <c r="M527" s="35"/>
      <c r="N527" s="35"/>
      <c r="O527" s="35"/>
      <c r="P527" s="35"/>
      <c r="Z527" s="59"/>
      <c r="AA527" s="59"/>
      <c r="AB527" s="59"/>
      <c r="AC527" s="59"/>
      <c r="AD527" s="59"/>
      <c r="AE527" s="59"/>
      <c r="AF527" s="59"/>
      <c r="AG527" s="59"/>
      <c r="AH527" s="59"/>
      <c r="AI527" s="59"/>
      <c r="AJ527" s="59"/>
      <c r="AK527" s="59"/>
      <c r="AL527" s="59"/>
      <c r="AM527" s="59"/>
      <c r="AN527" s="59"/>
      <c r="AO527" s="59"/>
      <c r="AP527" s="59"/>
      <c r="AQ527" s="59"/>
      <c r="AR527" s="72"/>
      <c r="AS527" s="59"/>
      <c r="AT527" s="59"/>
      <c r="AU527" s="59"/>
      <c r="AV527" s="59"/>
      <c r="AW527" s="59"/>
      <c r="AX527" s="59"/>
      <c r="AY527" s="59"/>
      <c r="AZ527" s="59"/>
      <c r="BA527" s="59"/>
      <c r="BB527" s="59"/>
      <c r="BC527" s="59"/>
    </row>
    <row r="528" spans="7:55" s="34" customFormat="1" x14ac:dyDescent="0.25">
      <c r="G528" s="35"/>
      <c r="H528" s="35"/>
      <c r="I528" s="35"/>
      <c r="J528" s="35"/>
      <c r="K528" s="35"/>
      <c r="L528" s="35"/>
      <c r="M528" s="35"/>
      <c r="N528" s="35"/>
      <c r="O528" s="35"/>
      <c r="P528" s="35"/>
      <c r="Z528" s="59"/>
      <c r="AA528" s="59"/>
      <c r="AB528" s="59"/>
      <c r="AC528" s="59"/>
      <c r="AD528" s="59"/>
      <c r="AE528" s="59"/>
      <c r="AF528" s="59"/>
      <c r="AG528" s="59"/>
      <c r="AH528" s="59"/>
      <c r="AI528" s="59"/>
      <c r="AJ528" s="59"/>
      <c r="AK528" s="59"/>
      <c r="AL528" s="59"/>
      <c r="AM528" s="59"/>
      <c r="AN528" s="59"/>
      <c r="AO528" s="59"/>
      <c r="AP528" s="59"/>
      <c r="AQ528" s="59"/>
      <c r="AR528" s="72"/>
      <c r="AS528" s="59"/>
      <c r="AT528" s="59"/>
      <c r="AU528" s="59"/>
      <c r="AV528" s="59"/>
      <c r="AW528" s="59"/>
      <c r="AX528" s="59"/>
      <c r="AY528" s="59"/>
      <c r="AZ528" s="59"/>
      <c r="BA528" s="59"/>
      <c r="BB528" s="59"/>
      <c r="BC528" s="59"/>
    </row>
    <row r="529" spans="7:55" s="34" customFormat="1" x14ac:dyDescent="0.25">
      <c r="G529" s="35"/>
      <c r="H529" s="35"/>
      <c r="I529" s="35"/>
      <c r="J529" s="35"/>
      <c r="K529" s="35"/>
      <c r="L529" s="35"/>
      <c r="M529" s="35"/>
      <c r="N529" s="35"/>
      <c r="O529" s="35"/>
      <c r="P529" s="35"/>
      <c r="Z529" s="59"/>
      <c r="AA529" s="59"/>
      <c r="AB529" s="59"/>
      <c r="AC529" s="59"/>
      <c r="AD529" s="59"/>
      <c r="AE529" s="59"/>
      <c r="AF529" s="59"/>
      <c r="AG529" s="59"/>
      <c r="AH529" s="59"/>
      <c r="AI529" s="59"/>
      <c r="AJ529" s="59"/>
      <c r="AK529" s="59"/>
      <c r="AL529" s="59"/>
      <c r="AM529" s="59"/>
      <c r="AN529" s="59"/>
      <c r="AO529" s="59"/>
      <c r="AP529" s="59"/>
      <c r="AQ529" s="59"/>
      <c r="AR529" s="72"/>
      <c r="AS529" s="59"/>
      <c r="AT529" s="59"/>
      <c r="AU529" s="59"/>
      <c r="AV529" s="59"/>
      <c r="AW529" s="59"/>
      <c r="AX529" s="59"/>
      <c r="AY529" s="59"/>
      <c r="AZ529" s="59"/>
      <c r="BA529" s="59"/>
      <c r="BB529" s="59"/>
      <c r="BC529" s="59"/>
    </row>
    <row r="530" spans="7:55" s="34" customFormat="1" x14ac:dyDescent="0.25">
      <c r="G530" s="35"/>
      <c r="H530" s="35"/>
      <c r="I530" s="35"/>
      <c r="J530" s="35"/>
      <c r="K530" s="35"/>
      <c r="L530" s="35"/>
      <c r="M530" s="35"/>
      <c r="N530" s="35"/>
      <c r="O530" s="35"/>
      <c r="P530" s="35"/>
      <c r="Z530" s="59"/>
      <c r="AA530" s="59"/>
      <c r="AB530" s="59"/>
      <c r="AC530" s="59"/>
      <c r="AD530" s="59"/>
      <c r="AE530" s="59"/>
      <c r="AF530" s="59"/>
      <c r="AG530" s="59"/>
      <c r="AH530" s="59"/>
      <c r="AI530" s="59"/>
      <c r="AJ530" s="59"/>
      <c r="AK530" s="59"/>
      <c r="AL530" s="59"/>
      <c r="AM530" s="59"/>
      <c r="AN530" s="59"/>
      <c r="AO530" s="59"/>
      <c r="AP530" s="59"/>
      <c r="AQ530" s="59"/>
      <c r="AR530" s="72"/>
      <c r="AS530" s="59"/>
      <c r="AT530" s="59"/>
      <c r="AU530" s="59"/>
      <c r="AV530" s="59"/>
      <c r="AW530" s="59"/>
      <c r="AX530" s="59"/>
      <c r="AY530" s="59"/>
      <c r="AZ530" s="59"/>
      <c r="BA530" s="59"/>
      <c r="BB530" s="59"/>
      <c r="BC530" s="59"/>
    </row>
    <row r="531" spans="7:55" s="34" customFormat="1" x14ac:dyDescent="0.25">
      <c r="G531" s="35"/>
      <c r="H531" s="35"/>
      <c r="I531" s="35"/>
      <c r="J531" s="35"/>
      <c r="K531" s="35"/>
      <c r="L531" s="35"/>
      <c r="M531" s="35"/>
      <c r="N531" s="35"/>
      <c r="O531" s="35"/>
      <c r="P531" s="35"/>
      <c r="Z531" s="59"/>
      <c r="AA531" s="59"/>
      <c r="AB531" s="59"/>
      <c r="AC531" s="59"/>
      <c r="AD531" s="59"/>
      <c r="AE531" s="59"/>
      <c r="AF531" s="59"/>
      <c r="AG531" s="59"/>
      <c r="AH531" s="59"/>
      <c r="AI531" s="59"/>
      <c r="AJ531" s="59"/>
      <c r="AK531" s="59"/>
      <c r="AL531" s="59"/>
      <c r="AM531" s="59"/>
      <c r="AN531" s="59"/>
      <c r="AO531" s="59"/>
      <c r="AP531" s="59"/>
      <c r="AQ531" s="59"/>
      <c r="AR531" s="72"/>
      <c r="AS531" s="59"/>
      <c r="AT531" s="59"/>
      <c r="AU531" s="59"/>
      <c r="AV531" s="59"/>
      <c r="AW531" s="59"/>
      <c r="AX531" s="59"/>
      <c r="AY531" s="59"/>
      <c r="AZ531" s="59"/>
      <c r="BA531" s="59"/>
      <c r="BB531" s="59"/>
      <c r="BC531" s="59"/>
    </row>
    <row r="532" spans="7:55" s="34" customFormat="1" x14ac:dyDescent="0.25">
      <c r="G532" s="35"/>
      <c r="H532" s="35"/>
      <c r="I532" s="35"/>
      <c r="J532" s="35"/>
      <c r="K532" s="35"/>
      <c r="L532" s="35"/>
      <c r="M532" s="35"/>
      <c r="N532" s="35"/>
      <c r="O532" s="35"/>
      <c r="P532" s="35"/>
      <c r="Z532" s="59"/>
      <c r="AA532" s="59"/>
      <c r="AB532" s="59"/>
      <c r="AC532" s="59"/>
      <c r="AD532" s="59"/>
      <c r="AE532" s="59"/>
      <c r="AF532" s="59"/>
      <c r="AG532" s="59"/>
      <c r="AH532" s="59"/>
      <c r="AI532" s="59"/>
      <c r="AJ532" s="59"/>
      <c r="AK532" s="59"/>
      <c r="AL532" s="59"/>
      <c r="AM532" s="59"/>
      <c r="AN532" s="59"/>
      <c r="AO532" s="59"/>
      <c r="AP532" s="59"/>
      <c r="AQ532" s="59"/>
      <c r="AR532" s="72"/>
      <c r="AS532" s="59"/>
      <c r="AT532" s="59"/>
      <c r="AU532" s="59"/>
      <c r="AV532" s="59"/>
      <c r="AW532" s="59"/>
      <c r="AX532" s="59"/>
      <c r="AY532" s="59"/>
      <c r="AZ532" s="59"/>
      <c r="BA532" s="59"/>
      <c r="BB532" s="59"/>
      <c r="BC532" s="59"/>
    </row>
    <row r="533" spans="7:55" s="34" customFormat="1" x14ac:dyDescent="0.25">
      <c r="G533" s="35"/>
      <c r="H533" s="35"/>
      <c r="I533" s="35"/>
      <c r="J533" s="35"/>
      <c r="K533" s="35"/>
      <c r="L533" s="35"/>
      <c r="M533" s="35"/>
      <c r="N533" s="35"/>
      <c r="O533" s="35"/>
      <c r="P533" s="35"/>
      <c r="Z533" s="59"/>
      <c r="AA533" s="59"/>
      <c r="AB533" s="59"/>
      <c r="AC533" s="59"/>
      <c r="AD533" s="59"/>
      <c r="AE533" s="59"/>
      <c r="AF533" s="59"/>
      <c r="AG533" s="59"/>
      <c r="AH533" s="59"/>
      <c r="AI533" s="59"/>
      <c r="AJ533" s="59"/>
      <c r="AK533" s="59"/>
      <c r="AL533" s="59"/>
      <c r="AM533" s="59"/>
      <c r="AN533" s="59"/>
      <c r="AO533" s="59"/>
      <c r="AP533" s="59"/>
      <c r="AQ533" s="59"/>
      <c r="AR533" s="72"/>
      <c r="AS533" s="59"/>
      <c r="AT533" s="59"/>
      <c r="AU533" s="59"/>
      <c r="AV533" s="59"/>
      <c r="AW533" s="59"/>
      <c r="AX533" s="59"/>
      <c r="AY533" s="59"/>
      <c r="AZ533" s="59"/>
      <c r="BA533" s="59"/>
      <c r="BB533" s="59"/>
      <c r="BC533" s="59"/>
    </row>
    <row r="534" spans="7:55" s="34" customFormat="1" x14ac:dyDescent="0.25">
      <c r="G534" s="35"/>
      <c r="H534" s="35"/>
      <c r="I534" s="35"/>
      <c r="J534" s="35"/>
      <c r="K534" s="35"/>
      <c r="L534" s="35"/>
      <c r="M534" s="35"/>
      <c r="N534" s="35"/>
      <c r="O534" s="35"/>
      <c r="P534" s="35"/>
      <c r="Z534" s="59"/>
      <c r="AA534" s="59"/>
      <c r="AB534" s="59"/>
      <c r="AC534" s="59"/>
      <c r="AD534" s="59"/>
      <c r="AE534" s="59"/>
      <c r="AF534" s="59"/>
      <c r="AG534" s="59"/>
      <c r="AH534" s="59"/>
      <c r="AI534" s="59"/>
      <c r="AJ534" s="59"/>
      <c r="AK534" s="59"/>
      <c r="AL534" s="59"/>
      <c r="AM534" s="59"/>
      <c r="AN534" s="59"/>
      <c r="AO534" s="59"/>
      <c r="AP534" s="59"/>
      <c r="AQ534" s="59"/>
      <c r="AR534" s="72"/>
      <c r="AS534" s="59"/>
      <c r="AT534" s="59"/>
      <c r="AU534" s="59"/>
      <c r="AV534" s="59"/>
      <c r="AW534" s="59"/>
      <c r="AX534" s="59"/>
      <c r="AY534" s="59"/>
      <c r="AZ534" s="59"/>
      <c r="BA534" s="59"/>
      <c r="BB534" s="59"/>
      <c r="BC534" s="59"/>
    </row>
    <row r="535" spans="7:55" s="34" customFormat="1" x14ac:dyDescent="0.25">
      <c r="G535" s="35"/>
      <c r="H535" s="35"/>
      <c r="I535" s="35"/>
      <c r="J535" s="35"/>
      <c r="K535" s="35"/>
      <c r="L535" s="35"/>
      <c r="M535" s="35"/>
      <c r="N535" s="35"/>
      <c r="O535" s="35"/>
      <c r="P535" s="35"/>
      <c r="Z535" s="59"/>
      <c r="AA535" s="59"/>
      <c r="AB535" s="59"/>
      <c r="AC535" s="59"/>
      <c r="AD535" s="59"/>
      <c r="AE535" s="59"/>
      <c r="AF535" s="59"/>
      <c r="AG535" s="59"/>
      <c r="AH535" s="59"/>
      <c r="AI535" s="59"/>
      <c r="AJ535" s="59"/>
      <c r="AK535" s="59"/>
      <c r="AL535" s="59"/>
      <c r="AM535" s="59"/>
      <c r="AN535" s="59"/>
      <c r="AO535" s="59"/>
      <c r="AP535" s="59"/>
      <c r="AQ535" s="59"/>
      <c r="AR535" s="72"/>
      <c r="AS535" s="59"/>
      <c r="AT535" s="59"/>
      <c r="AU535" s="59"/>
      <c r="AV535" s="59"/>
      <c r="AW535" s="59"/>
      <c r="AX535" s="59"/>
      <c r="AY535" s="59"/>
      <c r="AZ535" s="59"/>
      <c r="BA535" s="59"/>
      <c r="BB535" s="59"/>
      <c r="BC535" s="59"/>
    </row>
    <row r="536" spans="7:55" s="34" customFormat="1" x14ac:dyDescent="0.25">
      <c r="G536" s="35"/>
      <c r="H536" s="35"/>
      <c r="I536" s="35"/>
      <c r="J536" s="35"/>
      <c r="K536" s="35"/>
      <c r="L536" s="35"/>
      <c r="M536" s="35"/>
      <c r="N536" s="35"/>
      <c r="O536" s="35"/>
      <c r="P536" s="35"/>
      <c r="Z536" s="59"/>
      <c r="AA536" s="59"/>
      <c r="AB536" s="59"/>
      <c r="AC536" s="59"/>
      <c r="AD536" s="59"/>
      <c r="AE536" s="59"/>
      <c r="AF536" s="59"/>
      <c r="AG536" s="59"/>
      <c r="AH536" s="59"/>
      <c r="AI536" s="59"/>
      <c r="AJ536" s="59"/>
      <c r="AK536" s="59"/>
      <c r="AL536" s="59"/>
      <c r="AM536" s="59"/>
      <c r="AN536" s="59"/>
      <c r="AO536" s="59"/>
      <c r="AP536" s="59"/>
      <c r="AQ536" s="59"/>
      <c r="AR536" s="72"/>
      <c r="AS536" s="59"/>
      <c r="AT536" s="59"/>
      <c r="AU536" s="59"/>
      <c r="AV536" s="59"/>
      <c r="AW536" s="59"/>
      <c r="AX536" s="59"/>
      <c r="AY536" s="59"/>
      <c r="AZ536" s="59"/>
      <c r="BA536" s="59"/>
      <c r="BB536" s="59"/>
      <c r="BC536" s="59"/>
    </row>
    <row r="537" spans="7:55" s="34" customFormat="1" x14ac:dyDescent="0.25">
      <c r="G537" s="35"/>
      <c r="H537" s="35"/>
      <c r="I537" s="35"/>
      <c r="J537" s="35"/>
      <c r="K537" s="35"/>
      <c r="L537" s="35"/>
      <c r="M537" s="35"/>
      <c r="N537" s="35"/>
      <c r="O537" s="35"/>
      <c r="P537" s="35"/>
      <c r="Z537" s="59"/>
      <c r="AA537" s="59"/>
      <c r="AB537" s="59"/>
      <c r="AC537" s="59"/>
      <c r="AD537" s="59"/>
      <c r="AE537" s="59"/>
      <c r="AF537" s="59"/>
      <c r="AG537" s="59"/>
      <c r="AH537" s="59"/>
      <c r="AI537" s="59"/>
      <c r="AJ537" s="59"/>
      <c r="AK537" s="59"/>
      <c r="AL537" s="59"/>
      <c r="AM537" s="59"/>
      <c r="AN537" s="59"/>
      <c r="AO537" s="59"/>
      <c r="AP537" s="59"/>
      <c r="AQ537" s="59"/>
      <c r="AR537" s="72"/>
      <c r="AS537" s="59"/>
      <c r="AT537" s="59"/>
      <c r="AU537" s="59"/>
      <c r="AV537" s="59"/>
      <c r="AW537" s="59"/>
      <c r="AX537" s="59"/>
      <c r="AY537" s="59"/>
      <c r="AZ537" s="59"/>
      <c r="BA537" s="59"/>
      <c r="BB537" s="59"/>
      <c r="BC537" s="59"/>
    </row>
    <row r="538" spans="7:55" s="34" customFormat="1" x14ac:dyDescent="0.25">
      <c r="G538" s="35"/>
      <c r="H538" s="35"/>
      <c r="I538" s="35"/>
      <c r="J538" s="35"/>
      <c r="K538" s="35"/>
      <c r="L538" s="35"/>
      <c r="M538" s="35"/>
      <c r="N538" s="35"/>
      <c r="O538" s="35"/>
      <c r="P538" s="35"/>
      <c r="Z538" s="59"/>
      <c r="AA538" s="59"/>
      <c r="AB538" s="59"/>
      <c r="AC538" s="59"/>
      <c r="AD538" s="59"/>
      <c r="AE538" s="59"/>
      <c r="AF538" s="59"/>
      <c r="AG538" s="59"/>
      <c r="AH538" s="59"/>
      <c r="AI538" s="59"/>
      <c r="AJ538" s="59"/>
      <c r="AK538" s="59"/>
      <c r="AL538" s="59"/>
      <c r="AM538" s="59"/>
      <c r="AN538" s="59"/>
      <c r="AO538" s="59"/>
      <c r="AP538" s="59"/>
      <c r="AQ538" s="59"/>
      <c r="AR538" s="72"/>
      <c r="AS538" s="59"/>
      <c r="AT538" s="59"/>
      <c r="AU538" s="59"/>
      <c r="AV538" s="59"/>
      <c r="AW538" s="59"/>
      <c r="AX538" s="59"/>
      <c r="AY538" s="59"/>
      <c r="AZ538" s="59"/>
      <c r="BA538" s="59"/>
      <c r="BB538" s="59"/>
      <c r="BC538" s="59"/>
    </row>
    <row r="539" spans="7:55" s="34" customFormat="1" x14ac:dyDescent="0.25">
      <c r="G539" s="35"/>
      <c r="H539" s="35"/>
      <c r="I539" s="35"/>
      <c r="J539" s="35"/>
      <c r="K539" s="35"/>
      <c r="L539" s="35"/>
      <c r="M539" s="35"/>
      <c r="N539" s="35"/>
      <c r="O539" s="35"/>
      <c r="P539" s="35"/>
      <c r="Z539" s="59"/>
      <c r="AA539" s="59"/>
      <c r="AB539" s="59"/>
      <c r="AC539" s="59"/>
      <c r="AD539" s="59"/>
      <c r="AE539" s="59"/>
      <c r="AF539" s="59"/>
      <c r="AG539" s="59"/>
      <c r="AH539" s="59"/>
      <c r="AI539" s="59"/>
      <c r="AJ539" s="59"/>
      <c r="AK539" s="59"/>
      <c r="AL539" s="59"/>
      <c r="AM539" s="59"/>
      <c r="AN539" s="59"/>
      <c r="AO539" s="59"/>
      <c r="AP539" s="59"/>
      <c r="AQ539" s="59"/>
      <c r="AR539" s="72"/>
      <c r="AS539" s="59"/>
      <c r="AT539" s="59"/>
      <c r="AU539" s="59"/>
      <c r="AV539" s="59"/>
      <c r="AW539" s="59"/>
      <c r="AX539" s="59"/>
      <c r="AY539" s="59"/>
      <c r="AZ539" s="59"/>
      <c r="BA539" s="59"/>
      <c r="BB539" s="59"/>
      <c r="BC539" s="59"/>
    </row>
    <row r="540" spans="7:55" s="34" customFormat="1" x14ac:dyDescent="0.25">
      <c r="G540" s="35"/>
      <c r="H540" s="35"/>
      <c r="I540" s="35"/>
      <c r="J540" s="35"/>
      <c r="K540" s="35"/>
      <c r="L540" s="35"/>
      <c r="M540" s="35"/>
      <c r="N540" s="35"/>
      <c r="O540" s="35"/>
      <c r="P540" s="35"/>
      <c r="Z540" s="59"/>
      <c r="AA540" s="59"/>
      <c r="AB540" s="59"/>
      <c r="AC540" s="59"/>
      <c r="AD540" s="59"/>
      <c r="AE540" s="59"/>
      <c r="AF540" s="59"/>
      <c r="AG540" s="59"/>
      <c r="AH540" s="59"/>
      <c r="AI540" s="59"/>
      <c r="AJ540" s="59"/>
      <c r="AK540" s="59"/>
      <c r="AL540" s="59"/>
      <c r="AM540" s="59"/>
      <c r="AN540" s="59"/>
      <c r="AO540" s="59"/>
      <c r="AP540" s="59"/>
      <c r="AQ540" s="59"/>
      <c r="AR540" s="72"/>
      <c r="AS540" s="59"/>
      <c r="AT540" s="59"/>
      <c r="AU540" s="59"/>
      <c r="AV540" s="59"/>
      <c r="AW540" s="59"/>
      <c r="AX540" s="59"/>
      <c r="AY540" s="59"/>
      <c r="AZ540" s="59"/>
      <c r="BA540" s="59"/>
      <c r="BB540" s="59"/>
      <c r="BC540" s="59"/>
    </row>
    <row r="541" spans="7:55" s="34" customFormat="1" x14ac:dyDescent="0.25">
      <c r="G541" s="35"/>
      <c r="H541" s="35"/>
      <c r="I541" s="35"/>
      <c r="J541" s="35"/>
      <c r="K541" s="35"/>
      <c r="L541" s="35"/>
      <c r="M541" s="35"/>
      <c r="N541" s="35"/>
      <c r="O541" s="35"/>
      <c r="P541" s="35"/>
      <c r="Z541" s="59"/>
      <c r="AA541" s="59"/>
      <c r="AB541" s="59"/>
      <c r="AC541" s="59"/>
      <c r="AD541" s="59"/>
      <c r="AE541" s="59"/>
      <c r="AF541" s="59"/>
      <c r="AG541" s="59"/>
      <c r="AH541" s="59"/>
      <c r="AI541" s="59"/>
      <c r="AJ541" s="59"/>
      <c r="AK541" s="59"/>
      <c r="AL541" s="59"/>
      <c r="AM541" s="59"/>
      <c r="AN541" s="59"/>
      <c r="AO541" s="59"/>
      <c r="AP541" s="59"/>
      <c r="AQ541" s="59"/>
      <c r="AR541" s="72"/>
      <c r="AS541" s="59"/>
      <c r="AT541" s="59"/>
      <c r="AU541" s="59"/>
      <c r="AV541" s="59"/>
      <c r="AW541" s="59"/>
      <c r="AX541" s="59"/>
      <c r="AY541" s="59"/>
      <c r="AZ541" s="59"/>
      <c r="BA541" s="59"/>
      <c r="BB541" s="59"/>
      <c r="BC541" s="59"/>
    </row>
    <row r="542" spans="7:55" s="34" customFormat="1" x14ac:dyDescent="0.25">
      <c r="G542" s="35"/>
      <c r="H542" s="35"/>
      <c r="I542" s="35"/>
      <c r="J542" s="35"/>
      <c r="K542" s="35"/>
      <c r="L542" s="35"/>
      <c r="M542" s="35"/>
      <c r="N542" s="35"/>
      <c r="O542" s="35"/>
      <c r="P542" s="35"/>
      <c r="Z542" s="59"/>
      <c r="AA542" s="59"/>
      <c r="AB542" s="59"/>
      <c r="AC542" s="59"/>
      <c r="AD542" s="59"/>
      <c r="AE542" s="59"/>
      <c r="AF542" s="59"/>
      <c r="AG542" s="59"/>
      <c r="AH542" s="59"/>
      <c r="AI542" s="59"/>
      <c r="AJ542" s="59"/>
      <c r="AK542" s="59"/>
      <c r="AL542" s="59"/>
      <c r="AM542" s="59"/>
      <c r="AN542" s="59"/>
      <c r="AO542" s="59"/>
      <c r="AP542" s="59"/>
      <c r="AQ542" s="59"/>
      <c r="AR542" s="72"/>
      <c r="AS542" s="59"/>
      <c r="AT542" s="59"/>
      <c r="AU542" s="59"/>
      <c r="AV542" s="59"/>
      <c r="AW542" s="59"/>
      <c r="AX542" s="59"/>
      <c r="AY542" s="59"/>
      <c r="AZ542" s="59"/>
      <c r="BA542" s="59"/>
      <c r="BB542" s="59"/>
      <c r="BC542" s="59"/>
    </row>
    <row r="543" spans="7:55" s="34" customFormat="1" x14ac:dyDescent="0.25">
      <c r="G543" s="35"/>
      <c r="H543" s="35"/>
      <c r="I543" s="35"/>
      <c r="J543" s="35"/>
      <c r="K543" s="35"/>
      <c r="L543" s="35"/>
      <c r="M543" s="35"/>
      <c r="N543" s="35"/>
      <c r="O543" s="35"/>
      <c r="P543" s="35"/>
      <c r="Z543" s="59"/>
      <c r="AA543" s="59"/>
      <c r="AB543" s="59"/>
      <c r="AC543" s="59"/>
      <c r="AD543" s="59"/>
      <c r="AE543" s="59"/>
      <c r="AF543" s="59"/>
      <c r="AG543" s="59"/>
      <c r="AH543" s="59"/>
      <c r="AI543" s="59"/>
      <c r="AJ543" s="59"/>
      <c r="AK543" s="59"/>
      <c r="AL543" s="59"/>
      <c r="AM543" s="59"/>
      <c r="AN543" s="59"/>
      <c r="AO543" s="59"/>
      <c r="AP543" s="59"/>
      <c r="AQ543" s="59"/>
      <c r="AR543" s="72"/>
      <c r="AS543" s="59"/>
      <c r="AT543" s="59"/>
      <c r="AU543" s="59"/>
      <c r="AV543" s="59"/>
      <c r="AW543" s="59"/>
      <c r="AX543" s="59"/>
      <c r="AY543" s="59"/>
      <c r="AZ543" s="59"/>
      <c r="BA543" s="59"/>
      <c r="BB543" s="59"/>
      <c r="BC543" s="59"/>
    </row>
    <row r="544" spans="7:55" s="34" customFormat="1" x14ac:dyDescent="0.25">
      <c r="G544" s="35"/>
      <c r="H544" s="35"/>
      <c r="I544" s="35"/>
      <c r="J544" s="35"/>
      <c r="K544" s="35"/>
      <c r="L544" s="35"/>
      <c r="M544" s="35"/>
      <c r="N544" s="35"/>
      <c r="O544" s="35"/>
      <c r="P544" s="35"/>
      <c r="Z544" s="59"/>
      <c r="AA544" s="59"/>
      <c r="AB544" s="59"/>
      <c r="AC544" s="59"/>
      <c r="AD544" s="59"/>
      <c r="AE544" s="59"/>
      <c r="AF544" s="59"/>
      <c r="AG544" s="59"/>
      <c r="AH544" s="59"/>
      <c r="AI544" s="59"/>
      <c r="AJ544" s="59"/>
      <c r="AK544" s="59"/>
      <c r="AL544" s="59"/>
      <c r="AM544" s="59"/>
      <c r="AN544" s="59"/>
      <c r="AO544" s="59"/>
      <c r="AP544" s="59"/>
      <c r="AQ544" s="59"/>
      <c r="AR544" s="72"/>
      <c r="AS544" s="59"/>
      <c r="AT544" s="59"/>
      <c r="AU544" s="59"/>
      <c r="AV544" s="59"/>
      <c r="AW544" s="59"/>
      <c r="AX544" s="59"/>
      <c r="AY544" s="59"/>
      <c r="AZ544" s="59"/>
      <c r="BA544" s="59"/>
      <c r="BB544" s="59"/>
      <c r="BC544" s="59"/>
    </row>
    <row r="545" spans="7:55" s="34" customFormat="1" x14ac:dyDescent="0.25">
      <c r="G545" s="35"/>
      <c r="H545" s="35"/>
      <c r="I545" s="35"/>
      <c r="J545" s="35"/>
      <c r="K545" s="35"/>
      <c r="L545" s="35"/>
      <c r="M545" s="35"/>
      <c r="N545" s="35"/>
      <c r="O545" s="35"/>
      <c r="P545" s="35"/>
      <c r="Z545" s="59"/>
      <c r="AA545" s="59"/>
      <c r="AB545" s="59"/>
      <c r="AC545" s="59"/>
      <c r="AD545" s="59"/>
      <c r="AE545" s="59"/>
      <c r="AF545" s="59"/>
      <c r="AG545" s="59"/>
      <c r="AH545" s="59"/>
      <c r="AI545" s="59"/>
      <c r="AJ545" s="59"/>
      <c r="AK545" s="59"/>
      <c r="AL545" s="59"/>
      <c r="AM545" s="59"/>
      <c r="AN545" s="59"/>
      <c r="AO545" s="59"/>
      <c r="AP545" s="59"/>
      <c r="AQ545" s="59"/>
      <c r="AR545" s="72"/>
      <c r="AS545" s="59"/>
      <c r="AT545" s="59"/>
      <c r="AU545" s="59"/>
      <c r="AV545" s="59"/>
      <c r="AW545" s="59"/>
      <c r="AX545" s="59"/>
      <c r="AY545" s="59"/>
      <c r="AZ545" s="59"/>
      <c r="BA545" s="59"/>
      <c r="BB545" s="59"/>
      <c r="BC545" s="59"/>
    </row>
    <row r="546" spans="7:55" s="34" customFormat="1" x14ac:dyDescent="0.25">
      <c r="G546" s="35"/>
      <c r="H546" s="35"/>
      <c r="I546" s="35"/>
      <c r="J546" s="35"/>
      <c r="K546" s="35"/>
      <c r="L546" s="35"/>
      <c r="M546" s="35"/>
      <c r="N546" s="35"/>
      <c r="O546" s="35"/>
      <c r="P546" s="35"/>
      <c r="Z546" s="59"/>
      <c r="AA546" s="59"/>
      <c r="AB546" s="59"/>
      <c r="AC546" s="59"/>
      <c r="AD546" s="59"/>
      <c r="AE546" s="59"/>
      <c r="AF546" s="59"/>
      <c r="AG546" s="59"/>
      <c r="AH546" s="59"/>
      <c r="AI546" s="59"/>
      <c r="AJ546" s="59"/>
      <c r="AK546" s="59"/>
      <c r="AL546" s="59"/>
      <c r="AM546" s="59"/>
      <c r="AN546" s="59"/>
      <c r="AO546" s="59"/>
      <c r="AP546" s="59"/>
      <c r="AQ546" s="59"/>
      <c r="AR546" s="72"/>
      <c r="AS546" s="59"/>
      <c r="AT546" s="59"/>
      <c r="AU546" s="59"/>
      <c r="AV546" s="59"/>
      <c r="AW546" s="59"/>
      <c r="AX546" s="59"/>
      <c r="AY546" s="59"/>
      <c r="AZ546" s="59"/>
      <c r="BA546" s="59"/>
      <c r="BB546" s="59"/>
      <c r="BC546" s="59"/>
    </row>
    <row r="547" spans="7:55" s="34" customFormat="1" x14ac:dyDescent="0.25">
      <c r="G547" s="35"/>
      <c r="H547" s="35"/>
      <c r="I547" s="35"/>
      <c r="J547" s="35"/>
      <c r="K547" s="35"/>
      <c r="L547" s="35"/>
      <c r="M547" s="35"/>
      <c r="N547" s="35"/>
      <c r="O547" s="35"/>
      <c r="P547" s="35"/>
      <c r="Z547" s="59"/>
      <c r="AA547" s="59"/>
      <c r="AB547" s="59"/>
      <c r="AC547" s="59"/>
      <c r="AD547" s="59"/>
      <c r="AE547" s="59"/>
      <c r="AF547" s="59"/>
      <c r="AG547" s="59"/>
      <c r="AH547" s="59"/>
      <c r="AI547" s="59"/>
      <c r="AJ547" s="59"/>
      <c r="AK547" s="59"/>
      <c r="AL547" s="59"/>
      <c r="AM547" s="59"/>
      <c r="AN547" s="59"/>
      <c r="AO547" s="59"/>
      <c r="AP547" s="59"/>
      <c r="AQ547" s="59"/>
      <c r="AR547" s="72"/>
      <c r="AS547" s="59"/>
      <c r="AT547" s="59"/>
      <c r="AU547" s="59"/>
      <c r="AV547" s="59"/>
      <c r="AW547" s="59"/>
      <c r="AX547" s="59"/>
      <c r="AY547" s="59"/>
      <c r="AZ547" s="59"/>
      <c r="BA547" s="59"/>
      <c r="BB547" s="59"/>
      <c r="BC547" s="59"/>
    </row>
    <row r="548" spans="7:55" s="34" customFormat="1" x14ac:dyDescent="0.25">
      <c r="G548" s="35"/>
      <c r="H548" s="35"/>
      <c r="I548" s="35"/>
      <c r="J548" s="35"/>
      <c r="K548" s="35"/>
      <c r="L548" s="35"/>
      <c r="M548" s="35"/>
      <c r="N548" s="35"/>
      <c r="O548" s="35"/>
      <c r="P548" s="35"/>
      <c r="Z548" s="59"/>
      <c r="AA548" s="59"/>
      <c r="AB548" s="59"/>
      <c r="AC548" s="59"/>
      <c r="AD548" s="59"/>
      <c r="AE548" s="59"/>
      <c r="AF548" s="59"/>
      <c r="AG548" s="59"/>
      <c r="AH548" s="59"/>
      <c r="AI548" s="59"/>
      <c r="AJ548" s="59"/>
      <c r="AK548" s="59"/>
      <c r="AL548" s="59"/>
      <c r="AM548" s="59"/>
      <c r="AN548" s="59"/>
      <c r="AO548" s="59"/>
      <c r="AP548" s="59"/>
      <c r="AQ548" s="59"/>
      <c r="AR548" s="72"/>
      <c r="AS548" s="59"/>
      <c r="AT548" s="59"/>
      <c r="AU548" s="59"/>
      <c r="AV548" s="59"/>
      <c r="AW548" s="59"/>
      <c r="AX548" s="59"/>
      <c r="AY548" s="59"/>
      <c r="AZ548" s="59"/>
      <c r="BA548" s="59"/>
      <c r="BB548" s="59"/>
      <c r="BC548" s="59"/>
    </row>
    <row r="549" spans="7:55" s="34" customFormat="1" x14ac:dyDescent="0.25">
      <c r="G549" s="35"/>
      <c r="H549" s="35"/>
      <c r="I549" s="35"/>
      <c r="J549" s="35"/>
      <c r="K549" s="35"/>
      <c r="L549" s="35"/>
      <c r="M549" s="35"/>
      <c r="N549" s="35"/>
      <c r="O549" s="35"/>
      <c r="P549" s="35"/>
      <c r="Z549" s="59"/>
      <c r="AA549" s="59"/>
      <c r="AB549" s="59"/>
      <c r="AC549" s="59"/>
      <c r="AD549" s="59"/>
      <c r="AE549" s="59"/>
      <c r="AF549" s="59"/>
      <c r="AG549" s="59"/>
      <c r="AH549" s="59"/>
      <c r="AI549" s="59"/>
      <c r="AJ549" s="59"/>
      <c r="AK549" s="59"/>
      <c r="AL549" s="59"/>
      <c r="AM549" s="59"/>
      <c r="AN549" s="59"/>
      <c r="AO549" s="59"/>
      <c r="AP549" s="59"/>
      <c r="AQ549" s="59"/>
      <c r="AR549" s="72"/>
      <c r="AS549" s="59"/>
      <c r="AT549" s="59"/>
      <c r="AU549" s="59"/>
      <c r="AV549" s="59"/>
      <c r="AW549" s="59"/>
      <c r="AX549" s="59"/>
      <c r="AY549" s="59"/>
      <c r="AZ549" s="59"/>
      <c r="BA549" s="59"/>
      <c r="BB549" s="59"/>
      <c r="BC549" s="59"/>
    </row>
    <row r="550" spans="7:55" s="34" customFormat="1" x14ac:dyDescent="0.25">
      <c r="G550" s="35"/>
      <c r="H550" s="35"/>
      <c r="I550" s="35"/>
      <c r="J550" s="35"/>
      <c r="K550" s="35"/>
      <c r="L550" s="35"/>
      <c r="M550" s="35"/>
      <c r="N550" s="35"/>
      <c r="O550" s="35"/>
      <c r="P550" s="35"/>
      <c r="Z550" s="59"/>
      <c r="AA550" s="59"/>
      <c r="AB550" s="59"/>
      <c r="AC550" s="59"/>
      <c r="AD550" s="59"/>
      <c r="AE550" s="59"/>
      <c r="AF550" s="59"/>
      <c r="AG550" s="59"/>
      <c r="AH550" s="59"/>
      <c r="AI550" s="59"/>
      <c r="AJ550" s="59"/>
      <c r="AK550" s="59"/>
      <c r="AL550" s="59"/>
      <c r="AM550" s="59"/>
      <c r="AN550" s="59"/>
      <c r="AO550" s="59"/>
      <c r="AP550" s="59"/>
      <c r="AQ550" s="59"/>
      <c r="AR550" s="72"/>
      <c r="AS550" s="59"/>
      <c r="AT550" s="59"/>
      <c r="AU550" s="59"/>
      <c r="AV550" s="59"/>
      <c r="AW550" s="59"/>
      <c r="AX550" s="59"/>
      <c r="AY550" s="59"/>
      <c r="AZ550" s="59"/>
      <c r="BA550" s="59"/>
      <c r="BB550" s="59"/>
      <c r="BC550" s="59"/>
    </row>
    <row r="551" spans="7:55" s="34" customFormat="1" x14ac:dyDescent="0.25">
      <c r="G551" s="35"/>
      <c r="H551" s="35"/>
      <c r="I551" s="35"/>
      <c r="J551" s="35"/>
      <c r="K551" s="35"/>
      <c r="L551" s="35"/>
      <c r="M551" s="35"/>
      <c r="N551" s="35"/>
      <c r="O551" s="35"/>
      <c r="P551" s="35"/>
      <c r="Z551" s="59"/>
      <c r="AA551" s="59"/>
      <c r="AB551" s="59"/>
      <c r="AC551" s="59"/>
      <c r="AD551" s="59"/>
      <c r="AE551" s="59"/>
      <c r="AF551" s="59"/>
      <c r="AG551" s="59"/>
      <c r="AH551" s="59"/>
      <c r="AI551" s="59"/>
      <c r="AJ551" s="59"/>
      <c r="AK551" s="59"/>
      <c r="AL551" s="59"/>
      <c r="AM551" s="59"/>
      <c r="AN551" s="59"/>
      <c r="AO551" s="59"/>
      <c r="AP551" s="59"/>
      <c r="AQ551" s="59"/>
      <c r="AR551" s="72"/>
      <c r="AS551" s="59"/>
      <c r="AT551" s="59"/>
      <c r="AU551" s="59"/>
      <c r="AV551" s="59"/>
      <c r="AW551" s="59"/>
      <c r="AX551" s="59"/>
      <c r="AY551" s="59"/>
      <c r="AZ551" s="59"/>
      <c r="BA551" s="59"/>
      <c r="BB551" s="59"/>
      <c r="BC551" s="59"/>
    </row>
    <row r="552" spans="7:55" s="34" customFormat="1" x14ac:dyDescent="0.25">
      <c r="G552" s="35"/>
      <c r="H552" s="35"/>
      <c r="I552" s="35"/>
      <c r="J552" s="35"/>
      <c r="K552" s="35"/>
      <c r="L552" s="35"/>
      <c r="M552" s="35"/>
      <c r="N552" s="35"/>
      <c r="O552" s="35"/>
      <c r="P552" s="35"/>
      <c r="Z552" s="59"/>
      <c r="AA552" s="59"/>
      <c r="AB552" s="59"/>
      <c r="AC552" s="59"/>
      <c r="AD552" s="59"/>
      <c r="AE552" s="59"/>
      <c r="AF552" s="59"/>
      <c r="AG552" s="59"/>
      <c r="AH552" s="59"/>
      <c r="AI552" s="59"/>
      <c r="AJ552" s="59"/>
      <c r="AK552" s="59"/>
      <c r="AL552" s="59"/>
      <c r="AM552" s="59"/>
      <c r="AN552" s="59"/>
      <c r="AO552" s="59"/>
      <c r="AP552" s="59"/>
      <c r="AQ552" s="59"/>
      <c r="AR552" s="72"/>
      <c r="AS552" s="59"/>
      <c r="AT552" s="59"/>
      <c r="AU552" s="59"/>
      <c r="AV552" s="59"/>
      <c r="AW552" s="59"/>
      <c r="AX552" s="59"/>
      <c r="AY552" s="59"/>
      <c r="AZ552" s="59"/>
      <c r="BA552" s="59"/>
      <c r="BB552" s="59"/>
      <c r="BC552" s="59"/>
    </row>
    <row r="553" spans="7:55" s="34" customFormat="1" x14ac:dyDescent="0.25">
      <c r="G553" s="35"/>
      <c r="H553" s="35"/>
      <c r="I553" s="35"/>
      <c r="J553" s="35"/>
      <c r="K553" s="35"/>
      <c r="L553" s="35"/>
      <c r="M553" s="35"/>
      <c r="N553" s="35"/>
      <c r="O553" s="35"/>
      <c r="P553" s="35"/>
      <c r="Z553" s="59"/>
      <c r="AA553" s="59"/>
      <c r="AB553" s="59"/>
      <c r="AC553" s="59"/>
      <c r="AD553" s="59"/>
      <c r="AE553" s="59"/>
      <c r="AF553" s="59"/>
      <c r="AG553" s="59"/>
      <c r="AH553" s="59"/>
      <c r="AI553" s="59"/>
      <c r="AJ553" s="59"/>
      <c r="AK553" s="59"/>
      <c r="AL553" s="59"/>
      <c r="AM553" s="59"/>
      <c r="AN553" s="59"/>
      <c r="AO553" s="59"/>
      <c r="AP553" s="59"/>
      <c r="AQ553" s="59"/>
      <c r="AR553" s="72"/>
      <c r="AS553" s="59"/>
      <c r="AT553" s="59"/>
      <c r="AU553" s="59"/>
      <c r="AV553" s="59"/>
      <c r="AW553" s="59"/>
      <c r="AX553" s="59"/>
      <c r="AY553" s="59"/>
      <c r="AZ553" s="59"/>
      <c r="BA553" s="59"/>
      <c r="BB553" s="59"/>
      <c r="BC553" s="59"/>
    </row>
    <row r="554" spans="7:55" s="34" customFormat="1" x14ac:dyDescent="0.25">
      <c r="G554" s="35"/>
      <c r="H554" s="35"/>
      <c r="I554" s="35"/>
      <c r="J554" s="35"/>
      <c r="K554" s="35"/>
      <c r="L554" s="35"/>
      <c r="M554" s="35"/>
      <c r="N554" s="35"/>
      <c r="O554" s="35"/>
      <c r="P554" s="35"/>
      <c r="Z554" s="59"/>
      <c r="AA554" s="59"/>
      <c r="AB554" s="59"/>
      <c r="AC554" s="59"/>
      <c r="AD554" s="59"/>
      <c r="AE554" s="59"/>
      <c r="AF554" s="59"/>
      <c r="AG554" s="59"/>
      <c r="AH554" s="59"/>
      <c r="AI554" s="59"/>
      <c r="AJ554" s="59"/>
      <c r="AK554" s="59"/>
      <c r="AL554" s="59"/>
      <c r="AM554" s="59"/>
      <c r="AN554" s="59"/>
      <c r="AO554" s="59"/>
      <c r="AP554" s="59"/>
      <c r="AQ554" s="59"/>
      <c r="AR554" s="72"/>
      <c r="AS554" s="59"/>
      <c r="AT554" s="59"/>
      <c r="AU554" s="59"/>
      <c r="AV554" s="59"/>
      <c r="AW554" s="59"/>
      <c r="AX554" s="59"/>
      <c r="AY554" s="59"/>
      <c r="AZ554" s="59"/>
      <c r="BA554" s="59"/>
      <c r="BB554" s="59"/>
      <c r="BC554" s="59"/>
    </row>
    <row r="555" spans="7:55" s="34" customFormat="1" x14ac:dyDescent="0.25">
      <c r="G555" s="35"/>
      <c r="H555" s="35"/>
      <c r="I555" s="35"/>
      <c r="J555" s="35"/>
      <c r="K555" s="35"/>
      <c r="L555" s="35"/>
      <c r="M555" s="35"/>
      <c r="N555" s="35"/>
      <c r="O555" s="35"/>
      <c r="P555" s="35"/>
      <c r="Z555" s="59"/>
      <c r="AA555" s="59"/>
      <c r="AB555" s="59"/>
      <c r="AC555" s="59"/>
      <c r="AD555" s="59"/>
      <c r="AE555" s="59"/>
      <c r="AF555" s="59"/>
      <c r="AG555" s="59"/>
      <c r="AH555" s="59"/>
      <c r="AI555" s="59"/>
      <c r="AJ555" s="59"/>
      <c r="AK555" s="59"/>
      <c r="AL555" s="59"/>
      <c r="AM555" s="59"/>
      <c r="AN555" s="59"/>
      <c r="AO555" s="59"/>
      <c r="AP555" s="59"/>
      <c r="AQ555" s="59"/>
      <c r="AR555" s="72"/>
      <c r="AS555" s="59"/>
      <c r="AT555" s="59"/>
      <c r="AU555" s="59"/>
      <c r="AV555" s="59"/>
      <c r="AW555" s="59"/>
      <c r="AX555" s="59"/>
      <c r="AY555" s="59"/>
      <c r="AZ555" s="59"/>
      <c r="BA555" s="59"/>
      <c r="BB555" s="59"/>
      <c r="BC555" s="59"/>
    </row>
    <row r="556" spans="7:55" s="34" customFormat="1" x14ac:dyDescent="0.25">
      <c r="G556" s="35"/>
      <c r="H556" s="35"/>
      <c r="I556" s="35"/>
      <c r="J556" s="35"/>
      <c r="K556" s="35"/>
      <c r="L556" s="35"/>
      <c r="M556" s="35"/>
      <c r="N556" s="35"/>
      <c r="O556" s="35"/>
      <c r="P556" s="35"/>
      <c r="Z556" s="59"/>
      <c r="AA556" s="59"/>
      <c r="AB556" s="59"/>
      <c r="AC556" s="59"/>
      <c r="AD556" s="59"/>
      <c r="AE556" s="59"/>
      <c r="AF556" s="59"/>
      <c r="AG556" s="59"/>
      <c r="AH556" s="59"/>
      <c r="AI556" s="59"/>
      <c r="AJ556" s="59"/>
      <c r="AK556" s="59"/>
      <c r="AL556" s="59"/>
      <c r="AM556" s="59"/>
      <c r="AN556" s="59"/>
      <c r="AO556" s="59"/>
      <c r="AP556" s="59"/>
      <c r="AQ556" s="59"/>
      <c r="AR556" s="72"/>
      <c r="AS556" s="59"/>
      <c r="AT556" s="59"/>
      <c r="AU556" s="59"/>
      <c r="AV556" s="59"/>
      <c r="AW556" s="59"/>
      <c r="AX556" s="59"/>
      <c r="AY556" s="59"/>
      <c r="AZ556" s="59"/>
      <c r="BA556" s="59"/>
      <c r="BB556" s="59"/>
      <c r="BC556" s="59"/>
    </row>
    <row r="557" spans="7:55" s="34" customFormat="1" x14ac:dyDescent="0.25">
      <c r="G557" s="35"/>
      <c r="H557" s="35"/>
      <c r="I557" s="35"/>
      <c r="J557" s="35"/>
      <c r="K557" s="35"/>
      <c r="L557" s="35"/>
      <c r="M557" s="35"/>
      <c r="N557" s="35"/>
      <c r="O557" s="35"/>
      <c r="P557" s="35"/>
      <c r="Z557" s="59"/>
      <c r="AA557" s="59"/>
      <c r="AB557" s="59"/>
      <c r="AC557" s="59"/>
      <c r="AD557" s="59"/>
      <c r="AE557" s="59"/>
      <c r="AF557" s="59"/>
      <c r="AG557" s="59"/>
      <c r="AH557" s="59"/>
      <c r="AI557" s="59"/>
      <c r="AJ557" s="59"/>
      <c r="AK557" s="59"/>
      <c r="AL557" s="59"/>
      <c r="AM557" s="59"/>
      <c r="AN557" s="59"/>
      <c r="AO557" s="59"/>
      <c r="AP557" s="59"/>
      <c r="AQ557" s="59"/>
      <c r="AR557" s="72"/>
      <c r="AS557" s="59"/>
      <c r="AT557" s="59"/>
      <c r="AU557" s="59"/>
      <c r="AV557" s="59"/>
      <c r="AW557" s="59"/>
      <c r="AX557" s="59"/>
      <c r="AY557" s="59"/>
      <c r="AZ557" s="59"/>
      <c r="BA557" s="59"/>
      <c r="BB557" s="59"/>
      <c r="BC557" s="59"/>
    </row>
    <row r="558" spans="7:55" s="34" customFormat="1" x14ac:dyDescent="0.25">
      <c r="G558" s="35"/>
      <c r="H558" s="35"/>
      <c r="I558" s="35"/>
      <c r="J558" s="35"/>
      <c r="K558" s="35"/>
      <c r="L558" s="35"/>
      <c r="M558" s="35"/>
      <c r="N558" s="35"/>
      <c r="O558" s="35"/>
      <c r="P558" s="35"/>
      <c r="Z558" s="59"/>
      <c r="AA558" s="59"/>
      <c r="AB558" s="59"/>
      <c r="AC558" s="59"/>
      <c r="AD558" s="59"/>
      <c r="AE558" s="59"/>
      <c r="AF558" s="59"/>
      <c r="AG558" s="59"/>
      <c r="AH558" s="59"/>
      <c r="AI558" s="59"/>
      <c r="AJ558" s="59"/>
      <c r="AK558" s="59"/>
      <c r="AL558" s="59"/>
      <c r="AM558" s="59"/>
      <c r="AN558" s="59"/>
      <c r="AO558" s="59"/>
      <c r="AP558" s="59"/>
      <c r="AQ558" s="59"/>
      <c r="AR558" s="72"/>
      <c r="AS558" s="59"/>
      <c r="AT558" s="59"/>
      <c r="AU558" s="59"/>
      <c r="AV558" s="59"/>
      <c r="AW558" s="59"/>
      <c r="AX558" s="59"/>
      <c r="AY558" s="59"/>
      <c r="AZ558" s="59"/>
      <c r="BA558" s="59"/>
      <c r="BB558" s="59"/>
      <c r="BC558" s="59"/>
    </row>
    <row r="559" spans="7:55" s="34" customFormat="1" x14ac:dyDescent="0.25">
      <c r="G559" s="35"/>
      <c r="H559" s="35"/>
      <c r="I559" s="35"/>
      <c r="J559" s="35"/>
      <c r="K559" s="35"/>
      <c r="L559" s="35"/>
      <c r="M559" s="35"/>
      <c r="N559" s="35"/>
      <c r="O559" s="35"/>
      <c r="P559" s="35"/>
      <c r="Z559" s="59"/>
      <c r="AA559" s="59"/>
      <c r="AB559" s="59"/>
      <c r="AC559" s="59"/>
      <c r="AD559" s="59"/>
      <c r="AE559" s="59"/>
      <c r="AF559" s="59"/>
      <c r="AG559" s="59"/>
      <c r="AH559" s="59"/>
      <c r="AI559" s="59"/>
      <c r="AJ559" s="59"/>
      <c r="AK559" s="59"/>
      <c r="AL559" s="59"/>
      <c r="AM559" s="59"/>
      <c r="AN559" s="59"/>
      <c r="AO559" s="59"/>
      <c r="AP559" s="59"/>
      <c r="AQ559" s="59"/>
      <c r="AR559" s="72"/>
      <c r="AS559" s="59"/>
      <c r="AT559" s="59"/>
      <c r="AU559" s="59"/>
      <c r="AV559" s="59"/>
      <c r="AW559" s="59"/>
      <c r="AX559" s="59"/>
      <c r="AY559" s="59"/>
      <c r="AZ559" s="59"/>
      <c r="BA559" s="59"/>
      <c r="BB559" s="59"/>
      <c r="BC559" s="59"/>
    </row>
    <row r="560" spans="7:55" s="34" customFormat="1" x14ac:dyDescent="0.25">
      <c r="G560" s="35"/>
      <c r="H560" s="35"/>
      <c r="I560" s="35"/>
      <c r="J560" s="35"/>
      <c r="K560" s="35"/>
      <c r="L560" s="35"/>
      <c r="M560" s="35"/>
      <c r="N560" s="35"/>
      <c r="O560" s="35"/>
      <c r="P560" s="35"/>
      <c r="Z560" s="59"/>
      <c r="AA560" s="59"/>
      <c r="AB560" s="59"/>
      <c r="AC560" s="59"/>
      <c r="AD560" s="59"/>
      <c r="AE560" s="59"/>
      <c r="AF560" s="59"/>
      <c r="AG560" s="59"/>
      <c r="AH560" s="59"/>
      <c r="AI560" s="59"/>
      <c r="AJ560" s="59"/>
      <c r="AK560" s="59"/>
      <c r="AL560" s="59"/>
      <c r="AM560" s="59"/>
      <c r="AN560" s="59"/>
      <c r="AO560" s="59"/>
      <c r="AP560" s="59"/>
      <c r="AQ560" s="59"/>
      <c r="AR560" s="72"/>
      <c r="AS560" s="59"/>
      <c r="AT560" s="59"/>
      <c r="AU560" s="59"/>
      <c r="AV560" s="59"/>
      <c r="AW560" s="59"/>
      <c r="AX560" s="59"/>
      <c r="AY560" s="59"/>
      <c r="AZ560" s="59"/>
      <c r="BA560" s="59"/>
      <c r="BB560" s="59"/>
      <c r="BC560" s="59"/>
    </row>
    <row r="561" spans="7:55" s="34" customFormat="1" x14ac:dyDescent="0.25">
      <c r="G561" s="35"/>
      <c r="H561" s="35"/>
      <c r="I561" s="35"/>
      <c r="J561" s="35"/>
      <c r="K561" s="35"/>
      <c r="L561" s="35"/>
      <c r="M561" s="35"/>
      <c r="N561" s="35"/>
      <c r="O561" s="35"/>
      <c r="P561" s="35"/>
      <c r="Z561" s="59"/>
      <c r="AA561" s="59"/>
      <c r="AB561" s="59"/>
      <c r="AC561" s="59"/>
      <c r="AD561" s="59"/>
      <c r="AE561" s="59"/>
      <c r="AF561" s="59"/>
      <c r="AG561" s="59"/>
      <c r="AH561" s="59"/>
      <c r="AI561" s="59"/>
      <c r="AJ561" s="59"/>
      <c r="AK561" s="59"/>
      <c r="AL561" s="59"/>
      <c r="AM561" s="59"/>
      <c r="AN561" s="59"/>
      <c r="AO561" s="59"/>
      <c r="AP561" s="59"/>
      <c r="AQ561" s="59"/>
      <c r="AR561" s="72"/>
      <c r="AS561" s="59"/>
      <c r="AT561" s="59"/>
      <c r="AU561" s="59"/>
      <c r="AV561" s="59"/>
      <c r="AW561" s="59"/>
      <c r="AX561" s="59"/>
      <c r="AY561" s="59"/>
      <c r="AZ561" s="59"/>
      <c r="BA561" s="59"/>
      <c r="BB561" s="59"/>
      <c r="BC561" s="59"/>
    </row>
    <row r="562" spans="7:55" s="34" customFormat="1" x14ac:dyDescent="0.25">
      <c r="G562" s="35"/>
      <c r="H562" s="35"/>
      <c r="I562" s="35"/>
      <c r="J562" s="35"/>
      <c r="K562" s="35"/>
      <c r="L562" s="35"/>
      <c r="M562" s="35"/>
      <c r="N562" s="35"/>
      <c r="O562" s="35"/>
      <c r="P562" s="35"/>
      <c r="Z562" s="59"/>
      <c r="AA562" s="59"/>
      <c r="AB562" s="59"/>
      <c r="AC562" s="59"/>
      <c r="AD562" s="59"/>
      <c r="AE562" s="59"/>
      <c r="AF562" s="59"/>
      <c r="AG562" s="59"/>
      <c r="AH562" s="59"/>
      <c r="AI562" s="59"/>
      <c r="AJ562" s="59"/>
      <c r="AK562" s="59"/>
      <c r="AL562" s="59"/>
      <c r="AM562" s="59"/>
      <c r="AN562" s="59"/>
      <c r="AO562" s="59"/>
      <c r="AP562" s="59"/>
      <c r="AQ562" s="59"/>
      <c r="AR562" s="72"/>
      <c r="AS562" s="59"/>
      <c r="AT562" s="59"/>
      <c r="AU562" s="59"/>
      <c r="AV562" s="59"/>
      <c r="AW562" s="59"/>
      <c r="AX562" s="59"/>
      <c r="AY562" s="59"/>
      <c r="AZ562" s="59"/>
      <c r="BA562" s="59"/>
      <c r="BB562" s="59"/>
      <c r="BC562" s="59"/>
    </row>
    <row r="563" spans="7:55" s="34" customFormat="1" x14ac:dyDescent="0.25">
      <c r="G563" s="35"/>
      <c r="H563" s="35"/>
      <c r="I563" s="35"/>
      <c r="J563" s="35"/>
      <c r="K563" s="35"/>
      <c r="L563" s="35"/>
      <c r="M563" s="35"/>
      <c r="N563" s="35"/>
      <c r="O563" s="35"/>
      <c r="P563" s="35"/>
      <c r="Z563" s="59"/>
      <c r="AA563" s="59"/>
      <c r="AB563" s="59"/>
      <c r="AC563" s="59"/>
      <c r="AD563" s="59"/>
      <c r="AE563" s="59"/>
      <c r="AF563" s="59"/>
      <c r="AG563" s="59"/>
      <c r="AH563" s="59"/>
      <c r="AI563" s="59"/>
      <c r="AJ563" s="59"/>
      <c r="AK563" s="59"/>
      <c r="AL563" s="59"/>
      <c r="AM563" s="59"/>
      <c r="AN563" s="59"/>
      <c r="AO563" s="59"/>
      <c r="AP563" s="59"/>
      <c r="AQ563" s="59"/>
      <c r="AR563" s="72"/>
      <c r="AS563" s="59"/>
      <c r="AT563" s="59"/>
      <c r="AU563" s="59"/>
      <c r="AV563" s="59"/>
      <c r="AW563" s="59"/>
      <c r="AX563" s="59"/>
      <c r="AY563" s="59"/>
      <c r="AZ563" s="59"/>
      <c r="BA563" s="59"/>
      <c r="BB563" s="59"/>
      <c r="BC563" s="59"/>
    </row>
    <row r="564" spans="7:55" s="34" customFormat="1" x14ac:dyDescent="0.25">
      <c r="G564" s="35"/>
      <c r="H564" s="35"/>
      <c r="I564" s="35"/>
      <c r="J564" s="35"/>
      <c r="K564" s="35"/>
      <c r="L564" s="35"/>
      <c r="M564" s="35"/>
      <c r="N564" s="35"/>
      <c r="O564" s="35"/>
      <c r="P564" s="35"/>
      <c r="Z564" s="59"/>
      <c r="AA564" s="59"/>
      <c r="AB564" s="59"/>
      <c r="AC564" s="59"/>
      <c r="AD564" s="59"/>
      <c r="AE564" s="59"/>
      <c r="AF564" s="59"/>
      <c r="AG564" s="59"/>
      <c r="AH564" s="59"/>
      <c r="AI564" s="59"/>
      <c r="AJ564" s="59"/>
      <c r="AK564" s="59"/>
      <c r="AL564" s="59"/>
      <c r="AM564" s="59"/>
      <c r="AN564" s="59"/>
      <c r="AO564" s="59"/>
      <c r="AP564" s="59"/>
      <c r="AQ564" s="59"/>
      <c r="AR564" s="72"/>
      <c r="AS564" s="59"/>
      <c r="AT564" s="59"/>
      <c r="AU564" s="59"/>
      <c r="AV564" s="59"/>
      <c r="AW564" s="59"/>
      <c r="AX564" s="59"/>
      <c r="AY564" s="59"/>
      <c r="AZ564" s="59"/>
      <c r="BA564" s="59"/>
      <c r="BB564" s="59"/>
      <c r="BC564" s="59"/>
    </row>
    <row r="565" spans="7:55" s="34" customFormat="1" x14ac:dyDescent="0.25">
      <c r="G565" s="35"/>
      <c r="H565" s="35"/>
      <c r="I565" s="35"/>
      <c r="J565" s="35"/>
      <c r="K565" s="35"/>
      <c r="L565" s="35"/>
      <c r="M565" s="35"/>
      <c r="N565" s="35"/>
      <c r="O565" s="35"/>
      <c r="P565" s="35"/>
      <c r="Z565" s="59"/>
      <c r="AA565" s="59"/>
      <c r="AB565" s="59"/>
      <c r="AC565" s="59"/>
      <c r="AD565" s="59"/>
      <c r="AE565" s="59"/>
      <c r="AF565" s="59"/>
      <c r="AG565" s="59"/>
      <c r="AH565" s="59"/>
      <c r="AI565" s="59"/>
      <c r="AJ565" s="59"/>
      <c r="AK565" s="59"/>
      <c r="AL565" s="59"/>
      <c r="AM565" s="59"/>
      <c r="AN565" s="59"/>
      <c r="AO565" s="59"/>
      <c r="AP565" s="59"/>
      <c r="AQ565" s="59"/>
      <c r="AR565" s="72"/>
      <c r="AS565" s="59"/>
      <c r="AT565" s="59"/>
      <c r="AU565" s="59"/>
      <c r="AV565" s="59"/>
      <c r="AW565" s="59"/>
      <c r="AX565" s="59"/>
      <c r="AY565" s="59"/>
      <c r="AZ565" s="59"/>
      <c r="BA565" s="59"/>
      <c r="BB565" s="59"/>
      <c r="BC565" s="59"/>
    </row>
    <row r="566" spans="7:55" s="34" customFormat="1" x14ac:dyDescent="0.25">
      <c r="G566" s="35"/>
      <c r="H566" s="35"/>
      <c r="I566" s="35"/>
      <c r="J566" s="35"/>
      <c r="K566" s="35"/>
      <c r="L566" s="35"/>
      <c r="M566" s="35"/>
      <c r="N566" s="35"/>
      <c r="O566" s="35"/>
      <c r="P566" s="35"/>
      <c r="Z566" s="59"/>
      <c r="AA566" s="59"/>
      <c r="AB566" s="59"/>
      <c r="AC566" s="59"/>
      <c r="AD566" s="59"/>
      <c r="AE566" s="59"/>
      <c r="AF566" s="59"/>
      <c r="AG566" s="59"/>
      <c r="AH566" s="59"/>
      <c r="AI566" s="59"/>
      <c r="AJ566" s="59"/>
      <c r="AK566" s="59"/>
      <c r="AL566" s="59"/>
      <c r="AM566" s="59"/>
      <c r="AN566" s="59"/>
      <c r="AO566" s="59"/>
      <c r="AP566" s="59"/>
      <c r="AQ566" s="59"/>
      <c r="AR566" s="72"/>
      <c r="AS566" s="59"/>
      <c r="AT566" s="59"/>
      <c r="AU566" s="59"/>
      <c r="AV566" s="59"/>
      <c r="AW566" s="59"/>
      <c r="AX566" s="59"/>
      <c r="AY566" s="59"/>
      <c r="AZ566" s="59"/>
      <c r="BA566" s="59"/>
      <c r="BB566" s="59"/>
      <c r="BC566" s="59"/>
    </row>
    <row r="567" spans="7:55" s="34" customFormat="1" x14ac:dyDescent="0.25">
      <c r="G567" s="35"/>
      <c r="H567" s="35"/>
      <c r="I567" s="35"/>
      <c r="J567" s="35"/>
      <c r="K567" s="35"/>
      <c r="L567" s="35"/>
      <c r="M567" s="35"/>
      <c r="N567" s="35"/>
      <c r="O567" s="35"/>
      <c r="P567" s="35"/>
      <c r="Z567" s="59"/>
      <c r="AA567" s="59"/>
      <c r="AB567" s="59"/>
      <c r="AC567" s="59"/>
      <c r="AD567" s="59"/>
      <c r="AE567" s="59"/>
      <c r="AF567" s="59"/>
      <c r="AG567" s="59"/>
      <c r="AH567" s="59"/>
      <c r="AI567" s="59"/>
      <c r="AJ567" s="59"/>
      <c r="AK567" s="59"/>
      <c r="AL567" s="59"/>
      <c r="AM567" s="59"/>
      <c r="AN567" s="59"/>
      <c r="AO567" s="59"/>
      <c r="AP567" s="59"/>
      <c r="AQ567" s="59"/>
      <c r="AR567" s="72"/>
      <c r="AS567" s="59"/>
      <c r="AT567" s="59"/>
      <c r="AU567" s="59"/>
      <c r="AV567" s="59"/>
      <c r="AW567" s="59"/>
      <c r="AX567" s="59"/>
      <c r="AY567" s="59"/>
      <c r="AZ567" s="59"/>
      <c r="BA567" s="59"/>
      <c r="BB567" s="59"/>
      <c r="BC567" s="59"/>
    </row>
    <row r="568" spans="7:55" s="34" customFormat="1" x14ac:dyDescent="0.25">
      <c r="G568" s="35"/>
      <c r="H568" s="35"/>
      <c r="I568" s="35"/>
      <c r="J568" s="35"/>
      <c r="K568" s="35"/>
      <c r="L568" s="35"/>
      <c r="M568" s="35"/>
      <c r="N568" s="35"/>
      <c r="O568" s="35"/>
      <c r="P568" s="35"/>
      <c r="Z568" s="59"/>
      <c r="AA568" s="59"/>
      <c r="AB568" s="59"/>
      <c r="AC568" s="59"/>
      <c r="AD568" s="59"/>
      <c r="AE568" s="59"/>
      <c r="AF568" s="59"/>
      <c r="AG568" s="59"/>
      <c r="AH568" s="59"/>
      <c r="AI568" s="59"/>
      <c r="AJ568" s="59"/>
      <c r="AK568" s="59"/>
      <c r="AL568" s="59"/>
      <c r="AM568" s="59"/>
      <c r="AN568" s="59"/>
      <c r="AO568" s="59"/>
      <c r="AP568" s="59"/>
      <c r="AQ568" s="59"/>
      <c r="AR568" s="72"/>
      <c r="AS568" s="59"/>
      <c r="AT568" s="59"/>
      <c r="AU568" s="59"/>
      <c r="AV568" s="59"/>
      <c r="AW568" s="59"/>
      <c r="AX568" s="59"/>
      <c r="AY568" s="59"/>
      <c r="AZ568" s="59"/>
      <c r="BA568" s="59"/>
      <c r="BB568" s="59"/>
      <c r="BC568" s="59"/>
    </row>
    <row r="569" spans="7:55" s="34" customFormat="1" x14ac:dyDescent="0.25">
      <c r="G569" s="35"/>
      <c r="H569" s="35"/>
      <c r="I569" s="35"/>
      <c r="J569" s="35"/>
      <c r="K569" s="35"/>
      <c r="L569" s="35"/>
      <c r="M569" s="35"/>
      <c r="N569" s="35"/>
      <c r="O569" s="35"/>
      <c r="P569" s="35"/>
      <c r="Z569" s="59"/>
      <c r="AA569" s="59"/>
      <c r="AB569" s="59"/>
      <c r="AC569" s="59"/>
      <c r="AD569" s="59"/>
      <c r="AE569" s="59"/>
      <c r="AF569" s="59"/>
      <c r="AG569" s="59"/>
      <c r="AH569" s="59"/>
      <c r="AI569" s="59"/>
      <c r="AJ569" s="59"/>
      <c r="AK569" s="59"/>
      <c r="AL569" s="59"/>
      <c r="AM569" s="59"/>
      <c r="AN569" s="59"/>
      <c r="AO569" s="59"/>
      <c r="AP569" s="59"/>
      <c r="AQ569" s="59"/>
      <c r="AR569" s="72"/>
      <c r="AS569" s="59"/>
      <c r="AT569" s="59"/>
      <c r="AU569" s="59"/>
      <c r="AV569" s="59"/>
      <c r="AW569" s="59"/>
      <c r="AX569" s="59"/>
      <c r="AY569" s="59"/>
      <c r="AZ569" s="59"/>
      <c r="BA569" s="59"/>
      <c r="BB569" s="59"/>
      <c r="BC569" s="59"/>
    </row>
    <row r="570" spans="7:55" s="34" customFormat="1" x14ac:dyDescent="0.25">
      <c r="G570" s="35"/>
      <c r="H570" s="35"/>
      <c r="I570" s="35"/>
      <c r="J570" s="35"/>
      <c r="K570" s="35"/>
      <c r="L570" s="35"/>
      <c r="M570" s="35"/>
      <c r="N570" s="35"/>
      <c r="O570" s="35"/>
      <c r="P570" s="35"/>
      <c r="Z570" s="59"/>
      <c r="AA570" s="59"/>
      <c r="AB570" s="59"/>
      <c r="AC570" s="59"/>
      <c r="AD570" s="59"/>
      <c r="AE570" s="59"/>
      <c r="AF570" s="59"/>
      <c r="AG570" s="59"/>
      <c r="AH570" s="59"/>
      <c r="AI570" s="59"/>
      <c r="AJ570" s="59"/>
      <c r="AK570" s="59"/>
      <c r="AL570" s="59"/>
      <c r="AM570" s="59"/>
      <c r="AN570" s="59"/>
      <c r="AO570" s="59"/>
      <c r="AP570" s="59"/>
      <c r="AQ570" s="59"/>
      <c r="AR570" s="72"/>
      <c r="AS570" s="59"/>
      <c r="AT570" s="59"/>
      <c r="AU570" s="59"/>
      <c r="AV570" s="59"/>
      <c r="AW570" s="59"/>
      <c r="AX570" s="59"/>
      <c r="AY570" s="59"/>
      <c r="AZ570" s="59"/>
      <c r="BA570" s="59"/>
      <c r="BB570" s="59"/>
      <c r="BC570" s="59"/>
    </row>
    <row r="571" spans="7:55" s="34" customFormat="1" x14ac:dyDescent="0.25">
      <c r="G571" s="35"/>
      <c r="H571" s="35"/>
      <c r="I571" s="35"/>
      <c r="J571" s="35"/>
      <c r="K571" s="35"/>
      <c r="L571" s="35"/>
      <c r="M571" s="35"/>
      <c r="N571" s="35"/>
      <c r="O571" s="35"/>
      <c r="P571" s="35"/>
      <c r="Z571" s="59"/>
      <c r="AA571" s="59"/>
      <c r="AB571" s="59"/>
      <c r="AC571" s="59"/>
      <c r="AD571" s="59"/>
      <c r="AE571" s="59"/>
      <c r="AF571" s="59"/>
      <c r="AG571" s="59"/>
      <c r="AH571" s="59"/>
      <c r="AI571" s="59"/>
      <c r="AJ571" s="59"/>
      <c r="AK571" s="59"/>
      <c r="AL571" s="59"/>
      <c r="AM571" s="59"/>
      <c r="AN571" s="59"/>
      <c r="AO571" s="59"/>
      <c r="AP571" s="59"/>
      <c r="AQ571" s="59"/>
      <c r="AR571" s="72"/>
      <c r="AS571" s="59"/>
      <c r="AT571" s="59"/>
      <c r="AU571" s="59"/>
      <c r="AV571" s="59"/>
      <c r="AW571" s="59"/>
      <c r="AX571" s="59"/>
      <c r="AY571" s="59"/>
      <c r="AZ571" s="59"/>
      <c r="BA571" s="59"/>
      <c r="BB571" s="59"/>
      <c r="BC571" s="59"/>
    </row>
    <row r="572" spans="7:55" s="34" customFormat="1" x14ac:dyDescent="0.25">
      <c r="G572" s="35"/>
      <c r="H572" s="35"/>
      <c r="I572" s="35"/>
      <c r="J572" s="35"/>
      <c r="K572" s="35"/>
      <c r="L572" s="35"/>
      <c r="M572" s="35"/>
      <c r="N572" s="35"/>
      <c r="O572" s="35"/>
      <c r="P572" s="35"/>
      <c r="Z572" s="59"/>
      <c r="AA572" s="59"/>
      <c r="AB572" s="59"/>
      <c r="AC572" s="59"/>
      <c r="AD572" s="59"/>
      <c r="AE572" s="59"/>
      <c r="AF572" s="59"/>
      <c r="AG572" s="59"/>
      <c r="AH572" s="59"/>
      <c r="AI572" s="59"/>
      <c r="AJ572" s="59"/>
      <c r="AK572" s="59"/>
      <c r="AL572" s="59"/>
      <c r="AM572" s="59"/>
      <c r="AN572" s="59"/>
      <c r="AO572" s="59"/>
      <c r="AP572" s="59"/>
      <c r="AQ572" s="59"/>
      <c r="AR572" s="72"/>
      <c r="AS572" s="59"/>
      <c r="AT572" s="59"/>
      <c r="AU572" s="59"/>
      <c r="AV572" s="59"/>
      <c r="AW572" s="59"/>
      <c r="AX572" s="59"/>
      <c r="AY572" s="59"/>
      <c r="AZ572" s="59"/>
      <c r="BA572" s="59"/>
      <c r="BB572" s="59"/>
      <c r="BC572" s="59"/>
    </row>
    <row r="573" spans="7:55" s="34" customFormat="1" x14ac:dyDescent="0.25">
      <c r="G573" s="35"/>
      <c r="H573" s="35"/>
      <c r="I573" s="35"/>
      <c r="J573" s="35"/>
      <c r="K573" s="35"/>
      <c r="L573" s="35"/>
      <c r="M573" s="35"/>
      <c r="N573" s="35"/>
      <c r="O573" s="35"/>
      <c r="P573" s="35"/>
      <c r="Z573" s="59"/>
      <c r="AA573" s="59"/>
      <c r="AB573" s="59"/>
      <c r="AC573" s="59"/>
      <c r="AD573" s="59"/>
      <c r="AE573" s="59"/>
      <c r="AF573" s="59"/>
      <c r="AG573" s="59"/>
      <c r="AH573" s="59"/>
      <c r="AI573" s="59"/>
      <c r="AJ573" s="59"/>
      <c r="AK573" s="59"/>
      <c r="AL573" s="59"/>
      <c r="AM573" s="59"/>
      <c r="AN573" s="59"/>
      <c r="AO573" s="59"/>
      <c r="AP573" s="59"/>
      <c r="AQ573" s="59"/>
      <c r="AR573" s="72"/>
      <c r="AS573" s="59"/>
      <c r="AT573" s="59"/>
      <c r="AU573" s="59"/>
      <c r="AV573" s="59"/>
      <c r="AW573" s="59"/>
      <c r="AX573" s="59"/>
      <c r="AY573" s="59"/>
      <c r="AZ573" s="59"/>
      <c r="BA573" s="59"/>
      <c r="BB573" s="59"/>
      <c r="BC573" s="59"/>
    </row>
    <row r="574" spans="7:55" s="34" customFormat="1" x14ac:dyDescent="0.25">
      <c r="G574" s="35"/>
      <c r="H574" s="35"/>
      <c r="I574" s="35"/>
      <c r="J574" s="35"/>
      <c r="K574" s="35"/>
      <c r="L574" s="35"/>
      <c r="M574" s="35"/>
      <c r="N574" s="35"/>
      <c r="O574" s="35"/>
      <c r="P574" s="35"/>
      <c r="Z574" s="59"/>
      <c r="AA574" s="59"/>
      <c r="AB574" s="59"/>
      <c r="AC574" s="59"/>
      <c r="AD574" s="59"/>
      <c r="AE574" s="59"/>
      <c r="AF574" s="59"/>
      <c r="AG574" s="59"/>
      <c r="AH574" s="59"/>
      <c r="AI574" s="59"/>
      <c r="AJ574" s="59"/>
      <c r="AK574" s="59"/>
      <c r="AL574" s="59"/>
      <c r="AM574" s="59"/>
      <c r="AN574" s="59"/>
      <c r="AO574" s="59"/>
      <c r="AP574" s="59"/>
      <c r="AQ574" s="59"/>
      <c r="AR574" s="72"/>
      <c r="AS574" s="59"/>
      <c r="AT574" s="59"/>
      <c r="AU574" s="59"/>
      <c r="AV574" s="59"/>
      <c r="AW574" s="59"/>
      <c r="AX574" s="59"/>
      <c r="AY574" s="59"/>
      <c r="AZ574" s="59"/>
      <c r="BA574" s="59"/>
      <c r="BB574" s="59"/>
      <c r="BC574" s="59"/>
    </row>
    <row r="575" spans="7:55" s="34" customFormat="1" x14ac:dyDescent="0.25">
      <c r="G575" s="35"/>
      <c r="H575" s="35"/>
      <c r="I575" s="35"/>
      <c r="J575" s="35"/>
      <c r="K575" s="35"/>
      <c r="L575" s="35"/>
      <c r="M575" s="35"/>
      <c r="N575" s="35"/>
      <c r="O575" s="35"/>
      <c r="P575" s="35"/>
      <c r="Z575" s="59"/>
      <c r="AA575" s="59"/>
      <c r="AB575" s="59"/>
      <c r="AC575" s="59"/>
      <c r="AD575" s="59"/>
      <c r="AE575" s="59"/>
      <c r="AF575" s="59"/>
      <c r="AG575" s="59"/>
      <c r="AH575" s="59"/>
      <c r="AI575" s="59"/>
      <c r="AJ575" s="59"/>
      <c r="AK575" s="59"/>
      <c r="AL575" s="59"/>
      <c r="AM575" s="59"/>
      <c r="AN575" s="59"/>
      <c r="AO575" s="59"/>
      <c r="AP575" s="59"/>
      <c r="AQ575" s="59"/>
      <c r="AR575" s="72"/>
      <c r="AS575" s="59"/>
      <c r="AT575" s="59"/>
      <c r="AU575" s="59"/>
      <c r="AV575" s="59"/>
      <c r="AW575" s="59"/>
      <c r="AX575" s="59"/>
      <c r="AY575" s="59"/>
      <c r="AZ575" s="59"/>
      <c r="BA575" s="59"/>
      <c r="BB575" s="59"/>
      <c r="BC575" s="59"/>
    </row>
    <row r="576" spans="7:55" s="34" customFormat="1" x14ac:dyDescent="0.25">
      <c r="G576" s="35"/>
      <c r="H576" s="35"/>
      <c r="I576" s="35"/>
      <c r="J576" s="35"/>
      <c r="K576" s="35"/>
      <c r="L576" s="35"/>
      <c r="M576" s="35"/>
      <c r="N576" s="35"/>
      <c r="O576" s="35"/>
      <c r="P576" s="35"/>
      <c r="Z576" s="59"/>
      <c r="AA576" s="59"/>
      <c r="AB576" s="59"/>
      <c r="AC576" s="59"/>
      <c r="AD576" s="59"/>
      <c r="AE576" s="59"/>
      <c r="AF576" s="59"/>
      <c r="AG576" s="59"/>
      <c r="AH576" s="59"/>
      <c r="AI576" s="59"/>
      <c r="AJ576" s="59"/>
      <c r="AK576" s="59"/>
      <c r="AL576" s="59"/>
      <c r="AM576" s="59"/>
      <c r="AN576" s="59"/>
      <c r="AO576" s="59"/>
      <c r="AP576" s="59"/>
      <c r="AQ576" s="59"/>
      <c r="AR576" s="72"/>
      <c r="AS576" s="59"/>
      <c r="AT576" s="59"/>
      <c r="AU576" s="59"/>
      <c r="AV576" s="59"/>
      <c r="AW576" s="59"/>
      <c r="AX576" s="59"/>
      <c r="AY576" s="59"/>
      <c r="AZ576" s="59"/>
      <c r="BA576" s="59"/>
      <c r="BB576" s="59"/>
      <c r="BC576" s="59"/>
    </row>
    <row r="577" spans="7:55" s="34" customFormat="1" x14ac:dyDescent="0.25">
      <c r="G577" s="35"/>
      <c r="H577" s="35"/>
      <c r="I577" s="35"/>
      <c r="J577" s="35"/>
      <c r="K577" s="35"/>
      <c r="L577" s="35"/>
      <c r="M577" s="35"/>
      <c r="N577" s="35"/>
      <c r="O577" s="35"/>
      <c r="P577" s="35"/>
      <c r="Z577" s="59"/>
      <c r="AA577" s="59"/>
      <c r="AB577" s="59"/>
      <c r="AC577" s="59"/>
      <c r="AD577" s="59"/>
      <c r="AE577" s="59"/>
      <c r="AF577" s="59"/>
      <c r="AG577" s="59"/>
      <c r="AH577" s="59"/>
      <c r="AI577" s="59"/>
      <c r="AJ577" s="59"/>
      <c r="AK577" s="59"/>
      <c r="AL577" s="59"/>
      <c r="AM577" s="59"/>
      <c r="AN577" s="59"/>
      <c r="AO577" s="59"/>
      <c r="AP577" s="59"/>
      <c r="AQ577" s="59"/>
      <c r="AR577" s="72"/>
      <c r="AS577" s="59"/>
      <c r="AT577" s="59"/>
      <c r="AU577" s="59"/>
      <c r="AV577" s="59"/>
      <c r="AW577" s="59"/>
      <c r="AX577" s="59"/>
      <c r="AY577" s="59"/>
      <c r="AZ577" s="59"/>
      <c r="BA577" s="59"/>
      <c r="BB577" s="59"/>
      <c r="BC577" s="59"/>
    </row>
    <row r="578" spans="7:55" s="34" customFormat="1" x14ac:dyDescent="0.25">
      <c r="G578" s="35"/>
      <c r="H578" s="35"/>
      <c r="I578" s="35"/>
      <c r="J578" s="35"/>
      <c r="K578" s="35"/>
      <c r="L578" s="35"/>
      <c r="M578" s="35"/>
      <c r="N578" s="35"/>
      <c r="O578" s="35"/>
      <c r="P578" s="35"/>
      <c r="Z578" s="59"/>
      <c r="AA578" s="59"/>
      <c r="AB578" s="59"/>
      <c r="AC578" s="59"/>
      <c r="AD578" s="59"/>
      <c r="AE578" s="59"/>
      <c r="AF578" s="59"/>
      <c r="AG578" s="59"/>
      <c r="AH578" s="59"/>
      <c r="AI578" s="59"/>
      <c r="AJ578" s="59"/>
      <c r="AK578" s="59"/>
      <c r="AL578" s="59"/>
      <c r="AM578" s="59"/>
      <c r="AN578" s="59"/>
      <c r="AO578" s="59"/>
      <c r="AP578" s="59"/>
      <c r="AQ578" s="59"/>
      <c r="AR578" s="72"/>
      <c r="AS578" s="59"/>
      <c r="AT578" s="59"/>
      <c r="AU578" s="59"/>
      <c r="AV578" s="59"/>
      <c r="AW578" s="59"/>
      <c r="AX578" s="59"/>
      <c r="AY578" s="59"/>
      <c r="AZ578" s="59"/>
      <c r="BA578" s="59"/>
      <c r="BB578" s="59"/>
      <c r="BC578" s="59"/>
    </row>
    <row r="579" spans="7:55" s="34" customFormat="1" x14ac:dyDescent="0.25">
      <c r="G579" s="35"/>
      <c r="H579" s="35"/>
      <c r="I579" s="35"/>
      <c r="J579" s="35"/>
      <c r="K579" s="35"/>
      <c r="L579" s="35"/>
      <c r="M579" s="35"/>
      <c r="N579" s="35"/>
      <c r="O579" s="35"/>
      <c r="P579" s="35"/>
      <c r="Z579" s="59"/>
      <c r="AA579" s="59"/>
      <c r="AB579" s="59"/>
      <c r="AC579" s="59"/>
      <c r="AD579" s="59"/>
      <c r="AE579" s="59"/>
      <c r="AF579" s="59"/>
      <c r="AG579" s="59"/>
      <c r="AH579" s="59"/>
      <c r="AI579" s="59"/>
      <c r="AJ579" s="59"/>
      <c r="AK579" s="59"/>
      <c r="AL579" s="59"/>
      <c r="AM579" s="59"/>
      <c r="AN579" s="59"/>
      <c r="AO579" s="59"/>
      <c r="AP579" s="59"/>
      <c r="AQ579" s="59"/>
      <c r="AR579" s="72"/>
      <c r="AS579" s="59"/>
      <c r="AT579" s="59"/>
      <c r="AU579" s="59"/>
      <c r="AV579" s="59"/>
      <c r="AW579" s="59"/>
      <c r="AX579" s="59"/>
      <c r="AY579" s="59"/>
      <c r="AZ579" s="59"/>
      <c r="BA579" s="59"/>
      <c r="BB579" s="59"/>
      <c r="BC579" s="59"/>
    </row>
    <row r="580" spans="7:55" s="34" customFormat="1" x14ac:dyDescent="0.25">
      <c r="G580" s="35"/>
      <c r="H580" s="35"/>
      <c r="I580" s="35"/>
      <c r="J580" s="35"/>
      <c r="K580" s="35"/>
      <c r="L580" s="35"/>
      <c r="M580" s="35"/>
      <c r="N580" s="35"/>
      <c r="O580" s="35"/>
      <c r="P580" s="35"/>
      <c r="Z580" s="59"/>
      <c r="AA580" s="59"/>
      <c r="AB580" s="59"/>
      <c r="AC580" s="59"/>
      <c r="AD580" s="59"/>
      <c r="AE580" s="59"/>
      <c r="AF580" s="59"/>
      <c r="AG580" s="59"/>
      <c r="AH580" s="59"/>
      <c r="AI580" s="59"/>
      <c r="AJ580" s="59"/>
      <c r="AK580" s="59"/>
      <c r="AL580" s="59"/>
      <c r="AM580" s="59"/>
      <c r="AN580" s="59"/>
      <c r="AO580" s="59"/>
      <c r="AP580" s="59"/>
      <c r="AQ580" s="59"/>
      <c r="AR580" s="72"/>
      <c r="AS580" s="59"/>
      <c r="AT580" s="59"/>
      <c r="AU580" s="59"/>
      <c r="AV580" s="59"/>
      <c r="AW580" s="59"/>
      <c r="AX580" s="59"/>
      <c r="AY580" s="59"/>
      <c r="AZ580" s="59"/>
      <c r="BA580" s="59"/>
      <c r="BB580" s="59"/>
      <c r="BC580" s="59"/>
    </row>
  </sheetData>
  <sheetProtection algorithmName="SHA-512" hashValue="mlK0Md0VnDvpVI2a2t79oTz8qRCjKiIaauSf+FvxG9lsNOxHlfiT+vNenF6CH5f/aUPTNEa6VdHBzbvkeUTeKw==" saltValue="WgolwsMD79/N9+Cf1T4g/A==" spinCount="100000" sheet="1" objects="1" scenarios="1"/>
  <mergeCells count="294">
    <mergeCell ref="A215:V215"/>
    <mergeCell ref="A197:A202"/>
    <mergeCell ref="B197:B202"/>
    <mergeCell ref="C197:C198"/>
    <mergeCell ref="D197:D202"/>
    <mergeCell ref="P197:P198"/>
    <mergeCell ref="Y197:Y202"/>
    <mergeCell ref="A191:A196"/>
    <mergeCell ref="B191:B196"/>
    <mergeCell ref="C191:C192"/>
    <mergeCell ref="D191:D196"/>
    <mergeCell ref="P191:P192"/>
    <mergeCell ref="Y191:Y196"/>
    <mergeCell ref="A209:A214"/>
    <mergeCell ref="B209:B214"/>
    <mergeCell ref="C209:C210"/>
    <mergeCell ref="D209:D214"/>
    <mergeCell ref="P209:P210"/>
    <mergeCell ref="Y209:Y214"/>
    <mergeCell ref="A203:A208"/>
    <mergeCell ref="B203:B208"/>
    <mergeCell ref="C203:C204"/>
    <mergeCell ref="D203:D208"/>
    <mergeCell ref="P203:P204"/>
    <mergeCell ref="Y203:Y208"/>
    <mergeCell ref="A185:A190"/>
    <mergeCell ref="B185:B190"/>
    <mergeCell ref="C185:C186"/>
    <mergeCell ref="D185:D190"/>
    <mergeCell ref="P185:P186"/>
    <mergeCell ref="Y185:Y190"/>
    <mergeCell ref="A179:A184"/>
    <mergeCell ref="B179:B184"/>
    <mergeCell ref="C179:C180"/>
    <mergeCell ref="D179:D184"/>
    <mergeCell ref="P179:P180"/>
    <mergeCell ref="Y179:Y184"/>
    <mergeCell ref="E191:E192"/>
    <mergeCell ref="F191:F192"/>
    <mergeCell ref="E197:E198"/>
    <mergeCell ref="F197:F198"/>
    <mergeCell ref="E203:E204"/>
    <mergeCell ref="F203:F204"/>
    <mergeCell ref="A173:A178"/>
    <mergeCell ref="B173:B178"/>
    <mergeCell ref="C173:C174"/>
    <mergeCell ref="D173:D178"/>
    <mergeCell ref="P173:P174"/>
    <mergeCell ref="Y173:Y178"/>
    <mergeCell ref="A167:A172"/>
    <mergeCell ref="B167:B172"/>
    <mergeCell ref="C167:C168"/>
    <mergeCell ref="D167:D172"/>
    <mergeCell ref="P167:P168"/>
    <mergeCell ref="Y167:Y172"/>
    <mergeCell ref="A161:A166"/>
    <mergeCell ref="B161:B166"/>
    <mergeCell ref="C161:C162"/>
    <mergeCell ref="D161:D166"/>
    <mergeCell ref="P161:P162"/>
    <mergeCell ref="Y161:Y166"/>
    <mergeCell ref="P155:P156"/>
    <mergeCell ref="Y155:Y160"/>
    <mergeCell ref="Y143:Y148"/>
    <mergeCell ref="A149:A154"/>
    <mergeCell ref="B149:B154"/>
    <mergeCell ref="D149:D154"/>
    <mergeCell ref="Y149:Y154"/>
    <mergeCell ref="C149:C150"/>
    <mergeCell ref="A143:A148"/>
    <mergeCell ref="B143:B148"/>
    <mergeCell ref="C143:C144"/>
    <mergeCell ref="P149:P150"/>
    <mergeCell ref="P143:P144"/>
    <mergeCell ref="A155:A160"/>
    <mergeCell ref="B155:B160"/>
    <mergeCell ref="C155:C156"/>
    <mergeCell ref="E155:E156"/>
    <mergeCell ref="F155:F156"/>
    <mergeCell ref="Y131:Y136"/>
    <mergeCell ref="A137:A142"/>
    <mergeCell ref="B137:B142"/>
    <mergeCell ref="D137:D142"/>
    <mergeCell ref="P137:P138"/>
    <mergeCell ref="Y137:Y142"/>
    <mergeCell ref="P131:P132"/>
    <mergeCell ref="Y119:Y124"/>
    <mergeCell ref="A125:A130"/>
    <mergeCell ref="B125:B130"/>
    <mergeCell ref="C125:C126"/>
    <mergeCell ref="D125:D130"/>
    <mergeCell ref="P125:P126"/>
    <mergeCell ref="Y125:Y130"/>
    <mergeCell ref="P119:P120"/>
    <mergeCell ref="C119:C120"/>
    <mergeCell ref="C137:C138"/>
    <mergeCell ref="A119:A124"/>
    <mergeCell ref="B119:B124"/>
    <mergeCell ref="A131:A136"/>
    <mergeCell ref="B131:B136"/>
    <mergeCell ref="C131:C132"/>
    <mergeCell ref="E119:E120"/>
    <mergeCell ref="F119:F120"/>
    <mergeCell ref="Y107:Y112"/>
    <mergeCell ref="A113:A118"/>
    <mergeCell ref="B113:B118"/>
    <mergeCell ref="C113:C114"/>
    <mergeCell ref="D113:D118"/>
    <mergeCell ref="P113:P114"/>
    <mergeCell ref="Y113:Y118"/>
    <mergeCell ref="P107:P108"/>
    <mergeCell ref="D101:D106"/>
    <mergeCell ref="P101:P102"/>
    <mergeCell ref="Y101:Y106"/>
    <mergeCell ref="C107:C108"/>
    <mergeCell ref="A101:A106"/>
    <mergeCell ref="B101:B106"/>
    <mergeCell ref="C101:C102"/>
    <mergeCell ref="A107:A112"/>
    <mergeCell ref="B107:B112"/>
    <mergeCell ref="E101:E102"/>
    <mergeCell ref="F101:F102"/>
    <mergeCell ref="E107:E108"/>
    <mergeCell ref="F107:F108"/>
    <mergeCell ref="E113:E114"/>
    <mergeCell ref="F113:F114"/>
    <mergeCell ref="D95:D100"/>
    <mergeCell ref="P95:P96"/>
    <mergeCell ref="Y95:Y100"/>
    <mergeCell ref="A83:A88"/>
    <mergeCell ref="B83:B88"/>
    <mergeCell ref="C83:C84"/>
    <mergeCell ref="D83:D88"/>
    <mergeCell ref="P83:P84"/>
    <mergeCell ref="Y83:Y88"/>
    <mergeCell ref="A89:A94"/>
    <mergeCell ref="B89:B94"/>
    <mergeCell ref="D89:D94"/>
    <mergeCell ref="Y89:Y94"/>
    <mergeCell ref="C89:C90"/>
    <mergeCell ref="A95:A100"/>
    <mergeCell ref="B95:B100"/>
    <mergeCell ref="C95:C96"/>
    <mergeCell ref="E83:E84"/>
    <mergeCell ref="F83:F84"/>
    <mergeCell ref="E89:E90"/>
    <mergeCell ref="F89:F90"/>
    <mergeCell ref="E95:E96"/>
    <mergeCell ref="F95:F96"/>
    <mergeCell ref="Y71:Y76"/>
    <mergeCell ref="B77:B82"/>
    <mergeCell ref="C77:C78"/>
    <mergeCell ref="D77:D82"/>
    <mergeCell ref="P77:P78"/>
    <mergeCell ref="Y77:Y82"/>
    <mergeCell ref="Y59:Y64"/>
    <mergeCell ref="D65:D70"/>
    <mergeCell ref="P65:P66"/>
    <mergeCell ref="Y65:Y70"/>
    <mergeCell ref="E59:E60"/>
    <mergeCell ref="F59:F60"/>
    <mergeCell ref="E65:E66"/>
    <mergeCell ref="F65:F66"/>
    <mergeCell ref="E71:E72"/>
    <mergeCell ref="F71:F72"/>
    <mergeCell ref="E77:E78"/>
    <mergeCell ref="F77:F78"/>
    <mergeCell ref="Y47:Y52"/>
    <mergeCell ref="A53:A58"/>
    <mergeCell ref="B53:B58"/>
    <mergeCell ref="C53:C54"/>
    <mergeCell ref="D53:D58"/>
    <mergeCell ref="P53:P54"/>
    <mergeCell ref="Y53:Y58"/>
    <mergeCell ref="D47:D52"/>
    <mergeCell ref="P47:P48"/>
    <mergeCell ref="Y35:Y40"/>
    <mergeCell ref="A41:A46"/>
    <mergeCell ref="B41:B46"/>
    <mergeCell ref="C41:C42"/>
    <mergeCell ref="D41:D46"/>
    <mergeCell ref="P41:P42"/>
    <mergeCell ref="Y41:Y46"/>
    <mergeCell ref="A35:A40"/>
    <mergeCell ref="B35:B40"/>
    <mergeCell ref="C35:C36"/>
    <mergeCell ref="D35:D40"/>
    <mergeCell ref="P35:P36"/>
    <mergeCell ref="A77:A82"/>
    <mergeCell ref="F11:Y11"/>
    <mergeCell ref="F12:Y12"/>
    <mergeCell ref="F13:Y13"/>
    <mergeCell ref="F14:Y14"/>
    <mergeCell ref="F15:Y15"/>
    <mergeCell ref="D14:E14"/>
    <mergeCell ref="D15:E15"/>
    <mergeCell ref="D16:E16"/>
    <mergeCell ref="C59:C60"/>
    <mergeCell ref="P29:P30"/>
    <mergeCell ref="P59:P60"/>
    <mergeCell ref="B23:B28"/>
    <mergeCell ref="D23:D28"/>
    <mergeCell ref="A29:A34"/>
    <mergeCell ref="B29:B34"/>
    <mergeCell ref="C29:C30"/>
    <mergeCell ref="D29:D34"/>
    <mergeCell ref="Y29:Y34"/>
    <mergeCell ref="A59:A64"/>
    <mergeCell ref="B59:B64"/>
    <mergeCell ref="D59:D64"/>
    <mergeCell ref="D71:D76"/>
    <mergeCell ref="P71:P72"/>
    <mergeCell ref="C23:C24"/>
    <mergeCell ref="P23:P24"/>
    <mergeCell ref="A23:A28"/>
    <mergeCell ref="A65:A70"/>
    <mergeCell ref="B65:B70"/>
    <mergeCell ref="C65:C66"/>
    <mergeCell ref="A71:A76"/>
    <mergeCell ref="B71:B76"/>
    <mergeCell ref="C71:C72"/>
    <mergeCell ref="A47:A52"/>
    <mergeCell ref="B47:B52"/>
    <mergeCell ref="C47:C48"/>
    <mergeCell ref="E23:E24"/>
    <mergeCell ref="F23:F24"/>
    <mergeCell ref="E29:E30"/>
    <mergeCell ref="F29:F30"/>
    <mergeCell ref="E35:E36"/>
    <mergeCell ref="F35:F36"/>
    <mergeCell ref="E41:E42"/>
    <mergeCell ref="F41:F42"/>
    <mergeCell ref="E47:E48"/>
    <mergeCell ref="F47:F48"/>
    <mergeCell ref="E53:E54"/>
    <mergeCell ref="F53:F54"/>
    <mergeCell ref="F16:Y16"/>
    <mergeCell ref="F5:Y5"/>
    <mergeCell ref="F6:Y6"/>
    <mergeCell ref="F7:Y7"/>
    <mergeCell ref="F8:Y8"/>
    <mergeCell ref="F9:Y9"/>
    <mergeCell ref="F10:Y10"/>
    <mergeCell ref="A18:Y18"/>
    <mergeCell ref="G22:N22"/>
    <mergeCell ref="Q22:V22"/>
    <mergeCell ref="D20:Y20"/>
    <mergeCell ref="A20:B20"/>
    <mergeCell ref="A1:Y1"/>
    <mergeCell ref="D107:D112"/>
    <mergeCell ref="D119:D124"/>
    <mergeCell ref="D131:D136"/>
    <mergeCell ref="D143:D148"/>
    <mergeCell ref="D155:D160"/>
    <mergeCell ref="D5:E5"/>
    <mergeCell ref="D6:E6"/>
    <mergeCell ref="D7:E7"/>
    <mergeCell ref="D8:E8"/>
    <mergeCell ref="D9:E9"/>
    <mergeCell ref="D10:E10"/>
    <mergeCell ref="D11:E11"/>
    <mergeCell ref="D12:E12"/>
    <mergeCell ref="D13:E13"/>
    <mergeCell ref="P89:P90"/>
    <mergeCell ref="D4:G4"/>
    <mergeCell ref="J4:Y4"/>
    <mergeCell ref="A5:B16"/>
    <mergeCell ref="A3:B3"/>
    <mergeCell ref="A4:B4"/>
    <mergeCell ref="D3:Y3"/>
    <mergeCell ref="H4:I4"/>
    <mergeCell ref="Y23:Y28"/>
    <mergeCell ref="E125:E126"/>
    <mergeCell ref="F125:F126"/>
    <mergeCell ref="E131:E132"/>
    <mergeCell ref="F131:F132"/>
    <mergeCell ref="E137:E138"/>
    <mergeCell ref="F137:F138"/>
    <mergeCell ref="E143:E144"/>
    <mergeCell ref="F143:F144"/>
    <mergeCell ref="E149:E150"/>
    <mergeCell ref="F149:F150"/>
    <mergeCell ref="E209:E210"/>
    <mergeCell ref="F209:F210"/>
    <mergeCell ref="E161:E162"/>
    <mergeCell ref="F161:F162"/>
    <mergeCell ref="E167:E168"/>
    <mergeCell ref="F167:F168"/>
    <mergeCell ref="E173:E174"/>
    <mergeCell ref="F173:F174"/>
    <mergeCell ref="E179:E180"/>
    <mergeCell ref="F179:F180"/>
    <mergeCell ref="E185:E186"/>
    <mergeCell ref="F185:F186"/>
  </mergeCells>
  <conditionalFormatting sqref="B23:B214">
    <cfRule type="containsText" dxfId="63" priority="1" operator="containsText" text="ACROB">
      <formula>NOT(ISERROR(SEARCH("ACROB",B23)))</formula>
    </cfRule>
  </conditionalFormatting>
  <dataValidations count="16">
    <dataValidation type="list" allowBlank="1" showInputMessage="1" showErrorMessage="1" sqref="J4:L4" xr:uid="{4CC640AA-115B-44F7-8247-F8F251BF1D20}">
      <formula1>INDIRECT($D$4)</formula1>
    </dataValidation>
    <dataValidation type="list" allowBlank="1" showInputMessage="1" showErrorMessage="1" sqref="R23 R29 R35 R41 R47 R53 R59 R65 R71 R77 R83 R89 R95 R101 R107 R113 R119 R125 R131 R137 R143 R149 R155 R161 R167 R173 R179 R185 R191 R197 R203 R209" xr:uid="{A70222A8-9029-437E-8D5A-79C52F99D7B6}">
      <formula1>INDIRECT(P23)</formula1>
    </dataValidation>
    <dataValidation type="list" allowBlank="1" showInputMessage="1" showErrorMessage="1" sqref="S23 S29 S35 S41 S47 S53 S59 S65 S71 S77 S83 S89 S95 S101 S107 S113 S119 S125 S131 S137 S143 S149 S155 S161 S167 S173 S179 S185 S191 S197 S203 S209" xr:uid="{8517EDD6-A965-447A-AAAA-74ADB6F9E5EA}">
      <formula1>INDIRECT(P23)</formula1>
    </dataValidation>
    <dataValidation type="list" allowBlank="1" showInputMessage="1" showErrorMessage="1" sqref="V23:X23 H23 V29:X29 V35:X35 V41:X41 V47:X47 V53:X53 V59:X59 V65:X65 V71:X71 V77:X77 V83:X83 V89:X89 V95:X95 V101:X101 V107:X107 V113:X113 V119:X119 V125:X125 V131:X131 V137:X137 V143:X143 V149:X149 V155:X155 V161:X161 V167:X167 V173:X173 V179:X179 V185:X185 V191:X191 V197:X197 V203:X203 V209:X209 H29 H35 H41 H47 H53 H59 H65 H71 H77 H83 H89 H95 H101 H107 H113 H119 H125 H131 H137 H143 H149 H155 H161 H167 H173 H179 H185 H191 H197 H203 H209" xr:uid="{3C891A93-5804-4662-8CF7-1069B7FEB077}">
      <formula1>INDIRECT(B23)</formula1>
    </dataValidation>
    <dataValidation type="list" allowBlank="1" showInputMessage="1" showErrorMessage="1" sqref="I23 I29 I35 I41 I47 I53 I59 I65 I71 I77 I83 I89 I95 I101 I107 I113 I119 I125 I131 I137 I143 I149 I155 I161 I167 I173 I179 I185 I191 I197 I203 I209" xr:uid="{D9FA20CD-4FAD-4131-AE3F-66E4E8DE307D}">
      <formula1>INDIRECT(B23)</formula1>
    </dataValidation>
    <dataValidation type="list" allowBlank="1" showInputMessage="1" showErrorMessage="1" sqref="M23 M29 M35 M41 M47 M53 M59 M65 M71 M77 M83 M89 M95 M101 M107 M113 M119 M125 M131 M137 M143 M149 M155 M161 M167 M173 M179 M185 M191 M197 M203 M209" xr:uid="{86424D86-4048-43A8-8119-A12D4E7848F5}">
      <formula1>INDIRECT(B23)</formula1>
    </dataValidation>
    <dataValidation type="list" allowBlank="1" showInputMessage="1" showErrorMessage="1" sqref="N23:O23 N29:O29 N35:O35 N41:O41 N47:O47 N53:O53 N59:O59 N65:O65 N71:O71 N77:O77 N83:O83 N89:O89 N95:O95 N101:O101 N107:O107 N113:O113 N119:O119 N125:O125 N131:O131 N137:O137 N143:O143 N149:O149 N155:O155 N161:O161 N167:O167 N173:O173 N179:O179 N185:O185 N191:O191 N197:O197 N203:O203 N209:O209" xr:uid="{2B0E38B1-15BE-4D75-973E-D90EC6697620}">
      <formula1>INDIRECT(B23)</formula1>
    </dataValidation>
    <dataValidation type="list" allowBlank="1" showInputMessage="1" showErrorMessage="1" sqref="Q23 Q29 Q35 Q41 Q47 Q53 Q59 Q65 Q71 Q77 Q83 Q89 Q95 Q101 Q107 Q113 Q119 Q125 Q131 Q137 Q143 Q149 Q155 Q161 Q167 Q173 Q179 Q185 Q191 Q197 Q203 Q209" xr:uid="{482A9EBB-63B4-4F5F-9108-2B50482DA3EF}">
      <formula1>INDIRECT(P23)</formula1>
    </dataValidation>
    <dataValidation type="list" allowBlank="1" showInputMessage="1" showErrorMessage="1" sqref="G24:N24 Q24:V24 G30:N30 G36:N36 G42:N42 G48:N48 G54:N54 G60:N60 G66:N66 G72:N72 G78:N78 G84:N84 G90:N90 G96:N96 G102:N102 G108:N108 G114:N114 G120:N120 G126:N126 G132:N132 G138:N138 G144:N144 G150:N150 G156:N156 G162:N162 G168:N168 G174:N174 G180:N180 G186:N186 G192:N192 G198:N198 G204:N204 G210:N210 Q30:V30 Q36:V36 Q42:V42 Q48:V48 Q54:V54 Q60:V60 Q66:V66 Q72:V72 Q78:V78 Q84:V84 Q90:V90 Q96:V96 Q102:V102 Q108:V108 Q114:V114 Q120:V120 Q126:V126 Q132:V132 Q138:V138 Q144:V144 Q150:V150 Q156:V156 Q162:V162 Q168:V168 Q174:V174 Q180:V180 Q186:V186 Q192:V192 Q198:V198 Q204:V204 Q210:V210" xr:uid="{DBE5A151-B4A6-462B-8D00-FA7DDED8017E}">
      <formula1>INDIRECT(G23)</formula1>
    </dataValidation>
    <dataValidation type="list" allowBlank="1" showInputMessage="1" showErrorMessage="1" sqref="J23 J29 J35 J41 J47 J53 J59 J65 J71 J77 J83 J89 J95 J101 J107 J113 J119 J125 J131 J137 J143 J149 J155 J161 J167 J173 J179 J185 J191 J197 J203 J209" xr:uid="{4CB85813-C1C8-43D1-B658-1A9D563CC661}">
      <formula1>INDIRECT(B23)</formula1>
    </dataValidation>
    <dataValidation type="list" allowBlank="1" showInputMessage="1" showErrorMessage="1" sqref="K23 K29 K35 K41 K47 K53 K59 K65 K71 K77 K83 K89 K95 K101 K107 K113 K119 K125 K131 K137 K143 K149 K155 K161 K167 K173 K179 K185 K191 K197 K203 K209" xr:uid="{266AC14F-177D-47C2-8E13-CDA7C9D346AA}">
      <formula1>INDIRECT(B23)</formula1>
    </dataValidation>
    <dataValidation type="list" allowBlank="1" showInputMessage="1" showErrorMessage="1" sqref="L23 L29 L35 L41 L47 L53 L59 L65 L71 L77 L83 L89 L95 L101 L107 L113 L119 L125 L131 L137 L143 L149 L155 L161 L167 L173 L179 L185 L191 L197 L203 L209" xr:uid="{40180C95-2D34-40CF-B9A1-810CCDDC0996}">
      <formula1>INDIRECT(B23)</formula1>
    </dataValidation>
    <dataValidation type="list" allowBlank="1" showInputMessage="1" showErrorMessage="1" sqref="T23 T29 T35 T41 T47 T53 T59 T65 T71 T77 T83 T89 T95 T101 T107 T113 T119 T125 T131 T137 T143 T149 T155 T161 T167 T173 T179 T185 T191 T197 T203 T209" xr:uid="{DF4CFA72-2959-4087-B7CE-CEAD518BCEA1}">
      <formula1>INDIRECT(P23)</formula1>
    </dataValidation>
    <dataValidation type="list" allowBlank="1" showInputMessage="1" showErrorMessage="1" sqref="G26:N26 G32:N32 G38:N38 G44:N44 G50:N50 G56:N56 G62:N62 G68:N68 G74:N74 G80:N80 G86:N86 G92:N92 G98:N98 G104:N104 G110:N110 G116:N116 G122:N122 G128:N128 G134:N134 G140:N140 G146:N146 G152:N152 G158:N158 G164:N164 G170:N170 G176:N176 G182:N182 G188:N188 G194:N194 G200:N200 G206:N206 G212:N212" xr:uid="{377DF4B7-D35C-40B8-BCDE-FD4B183088E8}">
      <formula1>INDIRECT($C25)</formula1>
    </dataValidation>
    <dataValidation type="list" allowBlank="1" showInputMessage="1" showErrorMessage="1" sqref="Q26:V26 Q32:V32 Q38:V38 Q44:V44 Q50:V50 Q56:V56 Q62:V62 Q68:V68 Q74:V74 Q80:V80 Q86:V86 Q92:V92 Q98:V98 Q104:V104 Q110:V110 Q116:V116 Q122:V122 Q128:V128 Q134:V134 Q140:V140 Q146:V146 Q152:V152 Q158:V158 Q164:V164 Q170:V170 Q176:V176 Q182:V182 Q188:V188 Q194:V194 Q200:V200 Q206:V206 Q212:V212" xr:uid="{F8542939-AB63-4F7D-A802-FBAA1F23E677}">
      <formula1>INDIRECT($P25)</formula1>
    </dataValidation>
    <dataValidation type="list" allowBlank="1" showInputMessage="1" showErrorMessage="1" sqref="G23 U23 G29 G35 G41 G47 G53 G59 G65 G71 G77 G83 G89 G95 G101 G107 G113 G119 G125 G131 G137 G143 G149 G155 G161 G167 G173 G179 G185 G191 G197 G203 G209 U29 U35 U41 U47 U53 U59 U65 U71 U77 U83 U89 U95 U101 U107 U113 U119 U125 U131 U137 U143 U149 U155 U161 U167 U173 U179 U185 U191 U197 U203 U209" xr:uid="{A1C7D67F-C447-444A-8169-B4878F9C8650}">
      <formula1>INDIRECT(B23)</formula1>
    </dataValidation>
  </dataValidations>
  <pageMargins left="0.31496062992125984" right="0.31496062992125984" top="0.94488188976377963" bottom="0.15748031496062992" header="0.31496062992125984" footer="0.31496062992125984"/>
  <pageSetup paperSize="9" scale="55" fitToWidth="0" fitToHeight="0" orientation="portrait" r:id="rId1"/>
  <headerFooter>
    <oddHeader>&amp;C&amp;"Arial,Negrito"&amp;18COACH CARD ESQUEMAS TÉCNICOS&amp;R&amp;G</oddHeader>
  </headerFooter>
  <rowBreaks count="1" manualBreakCount="1">
    <brk id="106" max="24" man="1"/>
  </rowBreak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234F144B-AF02-4681-905B-DEF3CBD58316}">
          <x14:formula1>
            <xm:f>MOVIMENTOS!$A$2:$A$5</xm:f>
          </x14:formula1>
          <xm:sqref>B23 B29 B35 B41 B47 B53 B59 B65 B71 B77 B83 B89 B95 B101 B107 B113 B119 B125 B131 B137 B143 B149 B155 B161 B167 B173 B179 B185 B191 B197 B203 B209</xm:sqref>
        </x14:dataValidation>
        <x14:dataValidation type="list" allowBlank="1" showInputMessage="1" showErrorMessage="1" xr:uid="{99814E77-78FA-42AD-BB8B-28AFC2B17201}">
          <x14:formula1>
            <xm:f>INDIRECT(COMPETIÇÕES!$A$2)</xm:f>
          </x14:formula1>
          <xm:sqref>D4:E4</xm:sqref>
        </x14:dataValidation>
        <x14:dataValidation type="list" allowBlank="1" showInputMessage="1" showErrorMessage="1" xr:uid="{39061088-78BC-4C11-BC85-6467ECC0A355}">
          <x14:formula1>
            <xm:f>CLUBES!$A$1:$A$14</xm:f>
          </x14:formula1>
          <xm:sqref>D3:Y3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26"/>
  <sheetViews>
    <sheetView topLeftCell="A34" workbookViewId="0">
      <selection activeCell="H54" sqref="H54"/>
    </sheetView>
  </sheetViews>
  <sheetFormatPr defaultRowHeight="15" x14ac:dyDescent="0.25"/>
  <cols>
    <col min="1" max="1" width="12.85546875" bestFit="1" customWidth="1"/>
    <col min="2" max="2" width="11.5703125" bestFit="1" customWidth="1"/>
    <col min="3" max="3" width="11.7109375" customWidth="1"/>
    <col min="4" max="4" width="12.7109375" bestFit="1" customWidth="1"/>
    <col min="5" max="5" width="11.7109375" customWidth="1"/>
    <col min="7" max="7" width="11.7109375" customWidth="1"/>
    <col min="14" max="14" width="11.42578125" customWidth="1"/>
    <col min="16" max="16" width="12" customWidth="1"/>
  </cols>
  <sheetData>
    <row r="1" spans="1:16" s="2" customFormat="1" x14ac:dyDescent="0.25">
      <c r="A1" s="2" t="s">
        <v>1</v>
      </c>
      <c r="B1" s="2" t="s">
        <v>3</v>
      </c>
    </row>
    <row r="2" spans="1:16" x14ac:dyDescent="0.25">
      <c r="A2" t="s">
        <v>9</v>
      </c>
      <c r="B2" t="s">
        <v>83</v>
      </c>
    </row>
    <row r="3" spans="1:16" x14ac:dyDescent="0.25">
      <c r="A3" t="s">
        <v>7</v>
      </c>
      <c r="B3" t="s">
        <v>88</v>
      </c>
    </row>
    <row r="4" spans="1:16" x14ac:dyDescent="0.25">
      <c r="A4" t="s">
        <v>8</v>
      </c>
    </row>
    <row r="5" spans="1:16" x14ac:dyDescent="0.25">
      <c r="A5" t="s">
        <v>68</v>
      </c>
    </row>
    <row r="8" spans="1:16" x14ac:dyDescent="0.25">
      <c r="A8" t="s">
        <v>92</v>
      </c>
      <c r="B8" t="s">
        <v>83</v>
      </c>
      <c r="C8" t="s">
        <v>88</v>
      </c>
      <c r="E8" t="s">
        <v>93</v>
      </c>
      <c r="G8" t="s">
        <v>94</v>
      </c>
      <c r="H8" t="s">
        <v>51</v>
      </c>
      <c r="I8" t="s">
        <v>57</v>
      </c>
      <c r="J8" t="s">
        <v>52</v>
      </c>
      <c r="K8" t="s">
        <v>53</v>
      </c>
      <c r="L8" t="s">
        <v>1171</v>
      </c>
      <c r="N8" t="s">
        <v>1176</v>
      </c>
      <c r="P8" t="s">
        <v>1621</v>
      </c>
    </row>
    <row r="9" spans="1:16" x14ac:dyDescent="0.25">
      <c r="A9" t="s">
        <v>83</v>
      </c>
      <c r="B9" t="s">
        <v>84</v>
      </c>
      <c r="C9" t="s">
        <v>89</v>
      </c>
      <c r="E9" t="s">
        <v>79</v>
      </c>
      <c r="G9" t="s">
        <v>51</v>
      </c>
      <c r="H9" t="s">
        <v>54</v>
      </c>
      <c r="I9" t="s">
        <v>57</v>
      </c>
      <c r="J9" t="s">
        <v>56</v>
      </c>
      <c r="K9" t="s">
        <v>1637</v>
      </c>
      <c r="L9" t="s">
        <v>1171</v>
      </c>
      <c r="N9" t="s">
        <v>79</v>
      </c>
      <c r="P9">
        <v>0.3</v>
      </c>
    </row>
    <row r="10" spans="1:16" x14ac:dyDescent="0.25">
      <c r="A10" t="s">
        <v>88</v>
      </c>
      <c r="B10" t="s">
        <v>85</v>
      </c>
      <c r="C10" t="s">
        <v>90</v>
      </c>
      <c r="E10" t="s">
        <v>80</v>
      </c>
      <c r="G10" t="s">
        <v>57</v>
      </c>
      <c r="H10" t="s">
        <v>55</v>
      </c>
      <c r="J10" t="s">
        <v>1625</v>
      </c>
      <c r="K10" t="s">
        <v>1638</v>
      </c>
      <c r="N10" t="s">
        <v>80</v>
      </c>
      <c r="P10">
        <v>0.5</v>
      </c>
    </row>
    <row r="11" spans="1:16" x14ac:dyDescent="0.25">
      <c r="B11" t="s">
        <v>86</v>
      </c>
      <c r="C11" t="s">
        <v>91</v>
      </c>
      <c r="E11" t="s">
        <v>81</v>
      </c>
      <c r="G11" t="s">
        <v>52</v>
      </c>
      <c r="J11" t="s">
        <v>1635</v>
      </c>
      <c r="K11" t="s">
        <v>1639</v>
      </c>
      <c r="N11" t="s">
        <v>81</v>
      </c>
      <c r="P11">
        <v>1</v>
      </c>
    </row>
    <row r="12" spans="1:16" x14ac:dyDescent="0.25">
      <c r="B12" t="s">
        <v>87</v>
      </c>
      <c r="E12" t="s">
        <v>82</v>
      </c>
      <c r="G12" t="s">
        <v>53</v>
      </c>
      <c r="K12" t="s">
        <v>1640</v>
      </c>
      <c r="N12" t="s">
        <v>82</v>
      </c>
    </row>
    <row r="13" spans="1:16" x14ac:dyDescent="0.25">
      <c r="G13" t="s">
        <v>1171</v>
      </c>
      <c r="K13" t="s">
        <v>1641</v>
      </c>
    </row>
    <row r="14" spans="1:16" x14ac:dyDescent="0.25">
      <c r="A14" s="2" t="s">
        <v>9</v>
      </c>
      <c r="K14" t="s">
        <v>1642</v>
      </c>
    </row>
    <row r="15" spans="1:16" x14ac:dyDescent="0.25">
      <c r="A15" t="s">
        <v>69</v>
      </c>
      <c r="B15" s="3" t="s">
        <v>19</v>
      </c>
      <c r="C15" s="3" t="s">
        <v>20</v>
      </c>
      <c r="D15" s="3" t="s">
        <v>21</v>
      </c>
      <c r="E15" s="3" t="s">
        <v>22</v>
      </c>
      <c r="F15" s="3" t="s">
        <v>23</v>
      </c>
      <c r="G15" t="s">
        <v>1627</v>
      </c>
      <c r="K15" s="88"/>
    </row>
    <row r="16" spans="1:16" x14ac:dyDescent="0.25">
      <c r="A16" t="s">
        <v>70</v>
      </c>
      <c r="B16" t="s">
        <v>10</v>
      </c>
      <c r="C16" t="s">
        <v>24</v>
      </c>
      <c r="D16" t="s">
        <v>33</v>
      </c>
      <c r="E16" t="s">
        <v>39</v>
      </c>
      <c r="F16" t="s">
        <v>45</v>
      </c>
      <c r="G16" t="s">
        <v>1628</v>
      </c>
      <c r="K16" s="88"/>
    </row>
    <row r="17" spans="1:12" x14ac:dyDescent="0.25">
      <c r="A17" t="s">
        <v>71</v>
      </c>
      <c r="B17" t="s">
        <v>11</v>
      </c>
      <c r="C17" t="s">
        <v>25</v>
      </c>
      <c r="D17" t="s">
        <v>34</v>
      </c>
      <c r="E17" t="s">
        <v>40</v>
      </c>
      <c r="F17" t="s">
        <v>46</v>
      </c>
      <c r="G17" t="s">
        <v>1629</v>
      </c>
      <c r="K17" s="88"/>
    </row>
    <row r="18" spans="1:12" x14ac:dyDescent="0.25">
      <c r="A18" t="s">
        <v>72</v>
      </c>
      <c r="B18" t="s">
        <v>12</v>
      </c>
      <c r="C18" t="s">
        <v>26</v>
      </c>
      <c r="D18" t="s">
        <v>35</v>
      </c>
      <c r="E18" t="s">
        <v>41</v>
      </c>
      <c r="F18" t="s">
        <v>47</v>
      </c>
      <c r="G18" t="s">
        <v>1630</v>
      </c>
      <c r="K18" s="88"/>
    </row>
    <row r="19" spans="1:12" x14ac:dyDescent="0.25">
      <c r="A19" t="s">
        <v>73</v>
      </c>
      <c r="B19" t="s">
        <v>13</v>
      </c>
      <c r="C19" t="s">
        <v>27</v>
      </c>
      <c r="D19" t="s">
        <v>36</v>
      </c>
      <c r="E19" t="s">
        <v>42</v>
      </c>
      <c r="F19" t="s">
        <v>48</v>
      </c>
      <c r="G19" t="s">
        <v>1631</v>
      </c>
      <c r="K19" s="88"/>
    </row>
    <row r="20" spans="1:12" x14ac:dyDescent="0.25">
      <c r="A20" t="s">
        <v>1627</v>
      </c>
      <c r="B20" t="s">
        <v>14</v>
      </c>
      <c r="C20" t="s">
        <v>28</v>
      </c>
      <c r="D20" t="s">
        <v>37</v>
      </c>
      <c r="E20" t="s">
        <v>43</v>
      </c>
      <c r="F20" t="s">
        <v>49</v>
      </c>
      <c r="G20" t="s">
        <v>1632</v>
      </c>
      <c r="K20" s="88"/>
    </row>
    <row r="21" spans="1:12" x14ac:dyDescent="0.25">
      <c r="B21" t="s">
        <v>15</v>
      </c>
      <c r="C21" t="s">
        <v>29</v>
      </c>
      <c r="D21" t="s">
        <v>38</v>
      </c>
      <c r="E21" t="s">
        <v>44</v>
      </c>
      <c r="F21" t="s">
        <v>50</v>
      </c>
      <c r="G21" t="s">
        <v>1633</v>
      </c>
    </row>
    <row r="22" spans="1:12" x14ac:dyDescent="0.25">
      <c r="B22" t="s">
        <v>16</v>
      </c>
      <c r="C22" t="s">
        <v>30</v>
      </c>
      <c r="E22" t="s">
        <v>1626</v>
      </c>
      <c r="I22" t="s">
        <v>79</v>
      </c>
      <c r="J22" t="s">
        <v>80</v>
      </c>
      <c r="K22" t="s">
        <v>81</v>
      </c>
      <c r="L22" t="s">
        <v>82</v>
      </c>
    </row>
    <row r="23" spans="1:12" x14ac:dyDescent="0.25">
      <c r="B23" t="s">
        <v>17</v>
      </c>
      <c r="C23" t="s">
        <v>31</v>
      </c>
    </row>
    <row r="24" spans="1:12" x14ac:dyDescent="0.25">
      <c r="B24" t="s">
        <v>18</v>
      </c>
      <c r="C24" t="s">
        <v>32</v>
      </c>
    </row>
    <row r="26" spans="1:12" x14ac:dyDescent="0.25">
      <c r="A26" s="2" t="s">
        <v>8</v>
      </c>
    </row>
    <row r="27" spans="1:12" x14ac:dyDescent="0.25">
      <c r="A27" t="s">
        <v>74</v>
      </c>
      <c r="B27" t="s">
        <v>74</v>
      </c>
      <c r="C27" t="s">
        <v>75</v>
      </c>
      <c r="D27" t="s">
        <v>76</v>
      </c>
      <c r="E27" t="s">
        <v>77</v>
      </c>
      <c r="F27" t="s">
        <v>78</v>
      </c>
    </row>
    <row r="28" spans="1:12" x14ac:dyDescent="0.25">
      <c r="A28" t="s">
        <v>75</v>
      </c>
      <c r="B28" t="s">
        <v>58</v>
      </c>
      <c r="C28" t="s">
        <v>60</v>
      </c>
      <c r="D28" t="s">
        <v>62</v>
      </c>
      <c r="E28" t="s">
        <v>64</v>
      </c>
      <c r="F28" t="s">
        <v>66</v>
      </c>
    </row>
    <row r="29" spans="1:12" x14ac:dyDescent="0.25">
      <c r="A29" t="s">
        <v>76</v>
      </c>
      <c r="B29" t="s">
        <v>59</v>
      </c>
      <c r="C29" t="s">
        <v>61</v>
      </c>
      <c r="D29" t="s">
        <v>63</v>
      </c>
      <c r="E29" t="s">
        <v>65</v>
      </c>
      <c r="F29" t="s">
        <v>67</v>
      </c>
    </row>
    <row r="30" spans="1:12" x14ac:dyDescent="0.25">
      <c r="A30" t="s">
        <v>77</v>
      </c>
    </row>
    <row r="31" spans="1:12" x14ac:dyDescent="0.25">
      <c r="A31" t="s">
        <v>78</v>
      </c>
    </row>
    <row r="35" spans="1:43" x14ac:dyDescent="0.25">
      <c r="A35" s="1" t="s">
        <v>84</v>
      </c>
      <c r="B35" s="1" t="s">
        <v>85</v>
      </c>
      <c r="C35" s="1" t="s">
        <v>86</v>
      </c>
      <c r="D35" s="1" t="s">
        <v>87</v>
      </c>
      <c r="E35" s="1"/>
      <c r="F35" s="1" t="s">
        <v>89</v>
      </c>
      <c r="G35" s="1" t="s">
        <v>90</v>
      </c>
      <c r="H35" s="1" t="s">
        <v>91</v>
      </c>
      <c r="I35" s="1"/>
    </row>
    <row r="36" spans="1:43" x14ac:dyDescent="0.25">
      <c r="A36" s="1">
        <v>0.05</v>
      </c>
      <c r="B36" s="1">
        <v>0.1</v>
      </c>
      <c r="C36" s="1">
        <v>0.2</v>
      </c>
      <c r="D36" s="1">
        <v>0.3</v>
      </c>
      <c r="E36" s="1"/>
      <c r="F36" s="1">
        <v>0.05</v>
      </c>
      <c r="G36" s="1">
        <v>0.1</v>
      </c>
      <c r="H36" s="1">
        <v>0.2</v>
      </c>
      <c r="I36" s="1"/>
    </row>
    <row r="37" spans="1:43" x14ac:dyDescent="0.25">
      <c r="A37" s="1"/>
      <c r="B37" s="1"/>
      <c r="C37" s="1"/>
      <c r="D37" s="1"/>
      <c r="E37" s="1"/>
      <c r="F37" s="1"/>
      <c r="G37" s="1"/>
      <c r="H37" s="1"/>
      <c r="I37" s="1"/>
    </row>
    <row r="38" spans="1:43" x14ac:dyDescent="0.25">
      <c r="A38" s="1" t="s">
        <v>10</v>
      </c>
      <c r="B38" s="1" t="s">
        <v>11</v>
      </c>
      <c r="C38" s="1" t="s">
        <v>12</v>
      </c>
      <c r="D38" s="1" t="s">
        <v>13</v>
      </c>
      <c r="E38" s="1" t="s">
        <v>14</v>
      </c>
      <c r="F38" s="1" t="s">
        <v>15</v>
      </c>
      <c r="G38" s="1" t="s">
        <v>16</v>
      </c>
      <c r="H38" s="1" t="s">
        <v>17</v>
      </c>
      <c r="I38" s="1" t="s">
        <v>18</v>
      </c>
      <c r="J38" s="1" t="s">
        <v>24</v>
      </c>
      <c r="K38" s="1" t="s">
        <v>25</v>
      </c>
      <c r="L38" s="1" t="s">
        <v>26</v>
      </c>
      <c r="M38" s="1" t="s">
        <v>27</v>
      </c>
      <c r="N38" s="1" t="s">
        <v>28</v>
      </c>
      <c r="O38" s="1" t="s">
        <v>29</v>
      </c>
      <c r="P38" s="1" t="s">
        <v>30</v>
      </c>
      <c r="Q38" s="1" t="s">
        <v>31</v>
      </c>
      <c r="R38" s="1" t="s">
        <v>32</v>
      </c>
      <c r="S38" s="1" t="s">
        <v>33</v>
      </c>
      <c r="T38" s="1" t="s">
        <v>34</v>
      </c>
      <c r="U38" s="1" t="s">
        <v>35</v>
      </c>
      <c r="V38" s="1" t="s">
        <v>36</v>
      </c>
      <c r="W38" s="1" t="s">
        <v>37</v>
      </c>
      <c r="X38" s="1" t="s">
        <v>38</v>
      </c>
      <c r="Y38" s="1" t="s">
        <v>39</v>
      </c>
      <c r="Z38" s="1" t="s">
        <v>40</v>
      </c>
      <c r="AA38" s="1" t="s">
        <v>41</v>
      </c>
      <c r="AB38" s="1" t="s">
        <v>42</v>
      </c>
      <c r="AC38" s="1" t="s">
        <v>43</v>
      </c>
      <c r="AD38" s="1" t="s">
        <v>44</v>
      </c>
      <c r="AE38" s="1" t="s">
        <v>1626</v>
      </c>
      <c r="AF38" s="1" t="s">
        <v>45</v>
      </c>
      <c r="AG38" s="1" t="s">
        <v>46</v>
      </c>
      <c r="AH38" s="1" t="s">
        <v>47</v>
      </c>
      <c r="AI38" s="1" t="s">
        <v>48</v>
      </c>
      <c r="AJ38" s="1" t="s">
        <v>49</v>
      </c>
      <c r="AK38" s="1" t="s">
        <v>50</v>
      </c>
      <c r="AL38" s="1" t="s">
        <v>1628</v>
      </c>
      <c r="AM38" s="1" t="s">
        <v>1629</v>
      </c>
      <c r="AN38" s="1" t="s">
        <v>1630</v>
      </c>
      <c r="AO38" s="1" t="s">
        <v>1631</v>
      </c>
      <c r="AP38" s="1" t="s">
        <v>1632</v>
      </c>
      <c r="AQ38" s="1" t="s">
        <v>1633</v>
      </c>
    </row>
    <row r="39" spans="1:43" x14ac:dyDescent="0.25">
      <c r="A39" s="1">
        <v>0.15</v>
      </c>
      <c r="B39" s="1">
        <v>0.3</v>
      </c>
      <c r="C39" s="1">
        <v>0.35</v>
      </c>
      <c r="D39" s="1">
        <v>0.4</v>
      </c>
      <c r="E39" s="1">
        <v>0.45</v>
      </c>
      <c r="F39" s="1">
        <v>0.5</v>
      </c>
      <c r="G39" s="1">
        <v>0.55000000000000004</v>
      </c>
      <c r="H39" s="1">
        <v>0.6</v>
      </c>
      <c r="I39" s="1">
        <v>0.65</v>
      </c>
      <c r="J39" s="1">
        <v>0.15</v>
      </c>
      <c r="K39" s="1">
        <v>0.35</v>
      </c>
      <c r="L39" s="1">
        <v>0.45</v>
      </c>
      <c r="M39" s="1">
        <v>0.55000000000000004</v>
      </c>
      <c r="N39" s="1">
        <v>0.6</v>
      </c>
      <c r="O39" s="1">
        <v>0.65</v>
      </c>
      <c r="P39" s="1">
        <v>0.7</v>
      </c>
      <c r="Q39" s="1">
        <v>0.75</v>
      </c>
      <c r="R39" s="1">
        <v>0.8</v>
      </c>
      <c r="S39" s="1">
        <v>0.05</v>
      </c>
      <c r="T39" s="1">
        <v>0.1</v>
      </c>
      <c r="U39" s="1">
        <v>0.15</v>
      </c>
      <c r="V39" s="1">
        <v>0.2</v>
      </c>
      <c r="W39" s="1">
        <v>0.25</v>
      </c>
      <c r="X39" s="1">
        <v>0.3</v>
      </c>
      <c r="Y39" s="1">
        <v>0.05</v>
      </c>
      <c r="Z39" s="1">
        <v>0.15</v>
      </c>
      <c r="AA39" s="1">
        <v>0.3</v>
      </c>
      <c r="AB39" s="1">
        <v>0.45</v>
      </c>
      <c r="AC39" s="1">
        <v>0.5</v>
      </c>
      <c r="AD39" s="1">
        <v>0.6</v>
      </c>
      <c r="AE39" s="1">
        <v>0.65</v>
      </c>
      <c r="AF39" s="1">
        <v>0.05</v>
      </c>
      <c r="AG39" s="87">
        <v>0.2</v>
      </c>
      <c r="AH39" s="1">
        <v>0.35</v>
      </c>
      <c r="AI39" s="1">
        <v>0.45</v>
      </c>
      <c r="AJ39" s="87">
        <v>0.5</v>
      </c>
      <c r="AK39" s="1">
        <v>0.55000000000000004</v>
      </c>
      <c r="AL39" s="1">
        <v>0.15</v>
      </c>
      <c r="AM39" s="1">
        <v>0.3</v>
      </c>
      <c r="AN39" s="1">
        <v>0.45</v>
      </c>
      <c r="AO39" s="1">
        <v>0.55000000000000004</v>
      </c>
      <c r="AP39" s="1">
        <v>0.6</v>
      </c>
      <c r="AQ39" s="1">
        <v>0.65</v>
      </c>
    </row>
    <row r="40" spans="1:43" x14ac:dyDescent="0.25">
      <c r="A40" s="1"/>
      <c r="B40" s="1"/>
      <c r="C40" s="1"/>
      <c r="D40" s="1"/>
      <c r="E40" s="1"/>
      <c r="F40" s="1"/>
      <c r="G40" s="1"/>
      <c r="H40" s="1"/>
      <c r="I40" s="1"/>
      <c r="AL40" s="1"/>
      <c r="AM40" s="87"/>
      <c r="AN40" s="1"/>
      <c r="AO40" s="1"/>
      <c r="AP40" s="87"/>
      <c r="AQ40" s="1"/>
    </row>
    <row r="41" spans="1:43" x14ac:dyDescent="0.25">
      <c r="A41" s="1" t="s">
        <v>24</v>
      </c>
      <c r="B41" s="1" t="s">
        <v>25</v>
      </c>
      <c r="C41" s="1" t="s">
        <v>26</v>
      </c>
      <c r="D41" s="1" t="s">
        <v>27</v>
      </c>
      <c r="E41" s="1" t="s">
        <v>28</v>
      </c>
      <c r="F41" s="1" t="s">
        <v>29</v>
      </c>
      <c r="G41" s="1" t="s">
        <v>30</v>
      </c>
      <c r="H41" s="1" t="s">
        <v>31</v>
      </c>
      <c r="I41" s="1" t="s">
        <v>32</v>
      </c>
    </row>
    <row r="42" spans="1:43" x14ac:dyDescent="0.25">
      <c r="A42" s="1">
        <v>0.15</v>
      </c>
      <c r="B42" s="1">
        <v>0.35</v>
      </c>
      <c r="C42" s="1">
        <v>0.45</v>
      </c>
      <c r="D42" s="1">
        <v>0.55000000000000004</v>
      </c>
      <c r="E42" s="1">
        <v>0.6</v>
      </c>
      <c r="F42" s="1">
        <v>0.65</v>
      </c>
      <c r="G42" s="1">
        <v>0.7</v>
      </c>
      <c r="H42" s="1">
        <v>0.75</v>
      </c>
      <c r="I42" s="1">
        <v>0.8</v>
      </c>
    </row>
    <row r="43" spans="1:43" x14ac:dyDescent="0.25">
      <c r="A43" s="1"/>
      <c r="B43" s="1"/>
      <c r="C43" s="1"/>
      <c r="D43" s="1"/>
      <c r="E43" s="1"/>
      <c r="F43" s="1"/>
      <c r="G43" s="1"/>
      <c r="H43" s="1"/>
      <c r="I43" s="1"/>
    </row>
    <row r="44" spans="1:43" x14ac:dyDescent="0.25">
      <c r="A44" s="1" t="s">
        <v>33</v>
      </c>
      <c r="B44" s="1" t="s">
        <v>34</v>
      </c>
      <c r="C44" s="1" t="s">
        <v>35</v>
      </c>
      <c r="D44" s="1" t="s">
        <v>36</v>
      </c>
      <c r="E44" s="1" t="s">
        <v>37</v>
      </c>
      <c r="F44" s="1" t="s">
        <v>38</v>
      </c>
      <c r="G44" s="1"/>
      <c r="H44" s="1"/>
      <c r="I44" s="1"/>
    </row>
    <row r="45" spans="1:43" x14ac:dyDescent="0.25">
      <c r="A45" s="1">
        <v>0.05</v>
      </c>
      <c r="B45" s="1">
        <v>0.1</v>
      </c>
      <c r="C45" s="1">
        <v>0.15</v>
      </c>
      <c r="D45" s="1">
        <v>0.2</v>
      </c>
      <c r="E45" s="1">
        <v>0.25</v>
      </c>
      <c r="F45" s="1">
        <v>0.3</v>
      </c>
      <c r="G45" s="1"/>
      <c r="H45" s="1"/>
      <c r="I45" s="1"/>
    </row>
    <row r="46" spans="1:43" x14ac:dyDescent="0.25">
      <c r="A46" s="1"/>
      <c r="B46" s="1"/>
      <c r="C46" s="1"/>
      <c r="D46" s="1"/>
      <c r="E46" s="1"/>
      <c r="F46" s="1"/>
      <c r="G46" s="1"/>
      <c r="H46" s="1"/>
      <c r="I46" s="1"/>
    </row>
    <row r="47" spans="1:43" x14ac:dyDescent="0.25">
      <c r="A47" s="1" t="s">
        <v>39</v>
      </c>
      <c r="B47" s="1" t="s">
        <v>40</v>
      </c>
      <c r="C47" s="1" t="s">
        <v>41</v>
      </c>
      <c r="D47" s="1" t="s">
        <v>42</v>
      </c>
      <c r="E47" s="1" t="s">
        <v>43</v>
      </c>
      <c r="F47" s="1" t="s">
        <v>44</v>
      </c>
      <c r="G47" s="1"/>
      <c r="H47" s="1"/>
      <c r="I47" s="1"/>
    </row>
    <row r="48" spans="1:43" x14ac:dyDescent="0.25">
      <c r="A48" s="1">
        <v>0.05</v>
      </c>
      <c r="B48" s="1">
        <v>0.15</v>
      </c>
      <c r="C48" s="1">
        <v>0.3</v>
      </c>
      <c r="D48" s="1">
        <v>0.45</v>
      </c>
      <c r="E48" s="1">
        <v>0.5</v>
      </c>
      <c r="F48" s="1">
        <v>0.6</v>
      </c>
      <c r="G48" s="1"/>
      <c r="H48" s="1"/>
      <c r="I48" s="1"/>
    </row>
    <row r="49" spans="1:13" x14ac:dyDescent="0.25">
      <c r="A49" s="1"/>
      <c r="B49" s="1"/>
      <c r="C49" s="1"/>
      <c r="D49" s="1"/>
      <c r="E49" s="1"/>
      <c r="F49" s="1"/>
      <c r="G49" s="1"/>
      <c r="H49" s="1"/>
      <c r="I49" s="1"/>
    </row>
    <row r="50" spans="1:13" x14ac:dyDescent="0.25">
      <c r="A50" s="1" t="s">
        <v>45</v>
      </c>
      <c r="B50" s="1" t="s">
        <v>46</v>
      </c>
      <c r="C50" s="1" t="s">
        <v>47</v>
      </c>
      <c r="D50" s="1" t="s">
        <v>48</v>
      </c>
      <c r="E50" s="1" t="s">
        <v>49</v>
      </c>
      <c r="F50" s="1" t="s">
        <v>50</v>
      </c>
      <c r="G50" s="1"/>
      <c r="H50" s="1"/>
      <c r="I50" s="1"/>
    </row>
    <row r="51" spans="1:13" x14ac:dyDescent="0.25">
      <c r="A51" s="1">
        <v>0.05</v>
      </c>
      <c r="B51" s="87">
        <v>0.2</v>
      </c>
      <c r="C51" s="1">
        <v>0.35</v>
      </c>
      <c r="D51" s="1">
        <v>0.45</v>
      </c>
      <c r="E51" s="87">
        <v>0.5</v>
      </c>
      <c r="F51" s="1">
        <v>0.55000000000000004</v>
      </c>
      <c r="G51" s="1"/>
      <c r="H51" s="1"/>
      <c r="I51" s="1"/>
    </row>
    <row r="52" spans="1:13" x14ac:dyDescent="0.25">
      <c r="A52" s="1"/>
      <c r="B52" s="1"/>
      <c r="C52" s="1"/>
      <c r="D52" s="1"/>
      <c r="E52" s="1"/>
      <c r="F52" s="1"/>
      <c r="G52" s="1"/>
      <c r="H52" s="1"/>
      <c r="I52" s="1"/>
    </row>
    <row r="53" spans="1:13" x14ac:dyDescent="0.25">
      <c r="A53" s="58" t="s">
        <v>1171</v>
      </c>
      <c r="B53" s="58" t="s">
        <v>54</v>
      </c>
      <c r="C53" s="58" t="s">
        <v>55</v>
      </c>
      <c r="D53" s="58" t="s">
        <v>57</v>
      </c>
      <c r="E53" s="58" t="s">
        <v>56</v>
      </c>
      <c r="F53" s="58" t="s">
        <v>1625</v>
      </c>
      <c r="G53" s="58" t="s">
        <v>1635</v>
      </c>
      <c r="H53" s="58" t="s">
        <v>1637</v>
      </c>
      <c r="I53" s="58" t="s">
        <v>1638</v>
      </c>
      <c r="J53" s="58" t="s">
        <v>1639</v>
      </c>
      <c r="K53" s="58" t="s">
        <v>1640</v>
      </c>
      <c r="L53" s="58" t="s">
        <v>1641</v>
      </c>
      <c r="M53" s="58" t="s">
        <v>1642</v>
      </c>
    </row>
    <row r="54" spans="1:13" x14ac:dyDescent="0.25">
      <c r="A54" s="58">
        <v>0.15</v>
      </c>
      <c r="B54" s="58">
        <v>0.05</v>
      </c>
      <c r="C54" s="58">
        <v>0.15</v>
      </c>
      <c r="D54" s="58">
        <v>0.2</v>
      </c>
      <c r="E54" s="58">
        <v>0.1</v>
      </c>
      <c r="F54" s="58">
        <v>0.2</v>
      </c>
      <c r="G54" s="58">
        <v>0.5</v>
      </c>
      <c r="H54" s="58">
        <v>0.3</v>
      </c>
      <c r="I54" s="58">
        <v>0.6</v>
      </c>
      <c r="J54" s="58">
        <v>0.9</v>
      </c>
      <c r="K54" s="58">
        <v>1.2</v>
      </c>
      <c r="L54" s="58">
        <v>1.5</v>
      </c>
      <c r="M54" s="58">
        <v>1.8</v>
      </c>
    </row>
    <row r="55" spans="1:13" x14ac:dyDescent="0.25">
      <c r="A55" s="1"/>
      <c r="B55" s="1"/>
      <c r="C55" s="1"/>
      <c r="D55" s="1"/>
      <c r="E55" s="1"/>
      <c r="F55" s="1"/>
      <c r="G55" s="1"/>
      <c r="H55" s="1"/>
      <c r="I55" s="1"/>
    </row>
    <row r="56" spans="1:13" x14ac:dyDescent="0.25">
      <c r="A56" s="1"/>
      <c r="B56" s="1"/>
      <c r="C56" s="1"/>
      <c r="D56" s="1"/>
      <c r="E56" s="1"/>
      <c r="F56" s="1"/>
      <c r="G56" s="1"/>
      <c r="H56" s="1"/>
      <c r="I56" s="1"/>
    </row>
    <row r="57" spans="1:13" x14ac:dyDescent="0.25">
      <c r="A57" s="1"/>
      <c r="B57" s="1" t="s">
        <v>58</v>
      </c>
      <c r="C57" s="1" t="s">
        <v>59</v>
      </c>
      <c r="D57" s="1" t="s">
        <v>60</v>
      </c>
      <c r="E57" s="1" t="s">
        <v>61</v>
      </c>
      <c r="F57" s="1" t="s">
        <v>62</v>
      </c>
      <c r="G57" s="1" t="s">
        <v>63</v>
      </c>
      <c r="H57" s="1" t="s">
        <v>64</v>
      </c>
      <c r="I57" s="1" t="s">
        <v>65</v>
      </c>
      <c r="J57" s="1" t="s">
        <v>66</v>
      </c>
      <c r="K57" s="1" t="s">
        <v>67</v>
      </c>
      <c r="L57" s="1"/>
    </row>
    <row r="58" spans="1:13" x14ac:dyDescent="0.25">
      <c r="A58" s="1" t="s">
        <v>1172</v>
      </c>
      <c r="B58" s="1">
        <v>3</v>
      </c>
      <c r="C58" s="1">
        <v>2.5</v>
      </c>
      <c r="D58" s="1">
        <v>2.8</v>
      </c>
      <c r="E58" s="1">
        <v>2.4</v>
      </c>
      <c r="F58" s="1">
        <v>2.9</v>
      </c>
      <c r="G58" s="1">
        <v>2.6</v>
      </c>
      <c r="H58" s="1">
        <v>3.2</v>
      </c>
      <c r="I58" s="1">
        <v>2.7</v>
      </c>
      <c r="J58" s="1">
        <v>2.2999999999999998</v>
      </c>
      <c r="K58" s="1">
        <v>2.1</v>
      </c>
    </row>
    <row r="59" spans="1:13" x14ac:dyDescent="0.25">
      <c r="A59" s="1" t="s">
        <v>1173</v>
      </c>
      <c r="B59" s="1">
        <v>2.7</v>
      </c>
      <c r="C59" s="1">
        <v>2.5</v>
      </c>
      <c r="D59" s="1">
        <v>2.4</v>
      </c>
      <c r="E59" s="1">
        <v>2.2000000000000002</v>
      </c>
      <c r="F59" s="1">
        <v>3.3</v>
      </c>
      <c r="G59" s="1">
        <v>3.3</v>
      </c>
      <c r="H59" s="1">
        <v>3</v>
      </c>
      <c r="I59" s="1">
        <v>2.6</v>
      </c>
      <c r="J59" s="1">
        <v>2.4</v>
      </c>
      <c r="K59" s="1">
        <v>2.1</v>
      </c>
    </row>
    <row r="60" spans="1:13" x14ac:dyDescent="0.25">
      <c r="A60" s="1" t="s">
        <v>1174</v>
      </c>
      <c r="B60" s="1">
        <v>2.5</v>
      </c>
      <c r="C60" s="1">
        <v>2.2999999999999998</v>
      </c>
      <c r="D60" s="1">
        <v>2.6</v>
      </c>
      <c r="E60" s="1">
        <v>2.2999999999999998</v>
      </c>
      <c r="F60" s="1">
        <v>2.6</v>
      </c>
      <c r="G60" s="1">
        <v>2.2999999999999998</v>
      </c>
      <c r="H60" s="1">
        <v>2.9</v>
      </c>
      <c r="I60" s="1">
        <v>2.9</v>
      </c>
      <c r="J60" s="1">
        <v>2.4</v>
      </c>
      <c r="K60" s="1">
        <v>2.1</v>
      </c>
    </row>
    <row r="61" spans="1:13" x14ac:dyDescent="0.25">
      <c r="A61" s="1"/>
      <c r="B61" s="1"/>
      <c r="C61" s="1"/>
      <c r="D61" s="1"/>
      <c r="E61" s="1"/>
      <c r="F61" s="1"/>
      <c r="G61" s="1"/>
      <c r="H61" s="1"/>
      <c r="I61" s="1"/>
    </row>
    <row r="62" spans="1:13" x14ac:dyDescent="0.25">
      <c r="A62" s="1"/>
      <c r="B62" s="1"/>
      <c r="C62" s="1"/>
      <c r="D62" s="1"/>
      <c r="E62" s="1"/>
      <c r="F62" s="1"/>
      <c r="G62" s="1"/>
      <c r="H62" s="1"/>
      <c r="I62" s="1"/>
    </row>
    <row r="63" spans="1:13" x14ac:dyDescent="0.25">
      <c r="A63" s="1" t="s">
        <v>1172</v>
      </c>
      <c r="B63" s="1">
        <v>2</v>
      </c>
      <c r="C63" s="1"/>
      <c r="D63" s="1"/>
      <c r="E63" s="1"/>
      <c r="F63" s="1"/>
      <c r="G63" s="1"/>
      <c r="H63" s="1"/>
      <c r="I63" s="1"/>
    </row>
    <row r="64" spans="1:13" x14ac:dyDescent="0.25">
      <c r="A64" s="1" t="s">
        <v>1173</v>
      </c>
      <c r="B64" s="1">
        <v>3</v>
      </c>
      <c r="C64" s="1"/>
      <c r="D64" s="1"/>
      <c r="E64" s="1"/>
      <c r="F64" s="1"/>
      <c r="G64" s="1"/>
      <c r="H64" s="1"/>
      <c r="I64" s="1"/>
    </row>
    <row r="65" spans="1:9" x14ac:dyDescent="0.25">
      <c r="A65" s="1" t="s">
        <v>1174</v>
      </c>
      <c r="B65" s="1">
        <v>4</v>
      </c>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t="s">
        <v>84</v>
      </c>
      <c r="B70" s="1" t="s">
        <v>85</v>
      </c>
      <c r="C70" s="1" t="s">
        <v>86</v>
      </c>
      <c r="D70" s="1" t="s">
        <v>87</v>
      </c>
      <c r="E70" s="1" t="s">
        <v>89</v>
      </c>
      <c r="F70" s="1" t="s">
        <v>90</v>
      </c>
      <c r="G70" s="1" t="s">
        <v>91</v>
      </c>
      <c r="I70" s="1"/>
    </row>
    <row r="71" spans="1:9" x14ac:dyDescent="0.25">
      <c r="A71" s="1">
        <v>0.05</v>
      </c>
      <c r="B71" s="1">
        <v>0.1</v>
      </c>
      <c r="C71" s="1">
        <v>0.2</v>
      </c>
      <c r="D71" s="1">
        <v>0.3</v>
      </c>
      <c r="E71" s="1">
        <v>0.05</v>
      </c>
      <c r="F71" s="1">
        <v>0.1</v>
      </c>
      <c r="G71" s="1">
        <v>0.2</v>
      </c>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sheetData>
  <sortState xmlns:xlrd2="http://schemas.microsoft.com/office/spreadsheetml/2017/richdata2" ref="A2:A4">
    <sortCondition ref="A2"/>
  </sortState>
  <pageMargins left="0.7" right="0.7" top="0.75" bottom="0.75" header="0.3" footer="0.3"/>
  <pageSetup paperSize="9" orientation="portrait" r:id="rId1"/>
  <tableParts count="2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45"/>
  <sheetViews>
    <sheetView topLeftCell="H1" workbookViewId="0">
      <selection activeCell="H6" sqref="H6"/>
    </sheetView>
  </sheetViews>
  <sheetFormatPr defaultRowHeight="15" x14ac:dyDescent="0.25"/>
  <cols>
    <col min="1" max="1" width="50.85546875" customWidth="1"/>
    <col min="3" max="3" width="22.5703125" bestFit="1" customWidth="1"/>
    <col min="4" max="4" width="25.5703125" bestFit="1" customWidth="1"/>
    <col min="5" max="5" width="21.140625" bestFit="1" customWidth="1"/>
    <col min="6" max="6" width="20.140625" bestFit="1" customWidth="1"/>
    <col min="7" max="7" width="22.5703125" bestFit="1" customWidth="1"/>
    <col min="8" max="8" width="16.5703125" bestFit="1" customWidth="1"/>
    <col min="9" max="9" width="21.140625" bestFit="1" customWidth="1"/>
    <col min="10" max="10" width="23.28515625" bestFit="1" customWidth="1"/>
    <col min="11" max="11" width="20.140625" bestFit="1" customWidth="1"/>
    <col min="12" max="12" width="19.5703125" bestFit="1" customWidth="1"/>
    <col min="13" max="13" width="19.140625" bestFit="1" customWidth="1"/>
    <col min="14" max="14" width="21.140625" bestFit="1" customWidth="1"/>
    <col min="15" max="15" width="18.85546875" bestFit="1" customWidth="1"/>
    <col min="16" max="16" width="15" bestFit="1" customWidth="1"/>
    <col min="17" max="17" width="16.85546875" bestFit="1" customWidth="1"/>
    <col min="18" max="18" width="16.5703125" bestFit="1" customWidth="1"/>
    <col min="19" max="19" width="15.5703125" bestFit="1" customWidth="1"/>
    <col min="20" max="20" width="15" bestFit="1" customWidth="1"/>
  </cols>
  <sheetData>
    <row r="2" spans="1:20" x14ac:dyDescent="0.25">
      <c r="A2" t="s">
        <v>96</v>
      </c>
    </row>
    <row r="3" spans="1:20" x14ac:dyDescent="0.25">
      <c r="A3" t="s">
        <v>97</v>
      </c>
    </row>
    <row r="4" spans="1:20" x14ac:dyDescent="0.25">
      <c r="A4" t="s">
        <v>98</v>
      </c>
    </row>
    <row r="5" spans="1:20" x14ac:dyDescent="0.25">
      <c r="A5" t="s">
        <v>99</v>
      </c>
      <c r="C5" s="63" t="s">
        <v>1196</v>
      </c>
      <c r="D5" s="63" t="s">
        <v>1197</v>
      </c>
      <c r="E5" s="63" t="s">
        <v>1178</v>
      </c>
      <c r="F5" s="63" t="s">
        <v>1199</v>
      </c>
      <c r="G5" s="63" t="s">
        <v>1180</v>
      </c>
      <c r="H5" s="63" t="s">
        <v>1179</v>
      </c>
      <c r="I5" s="63" t="s">
        <v>1181</v>
      </c>
      <c r="J5" s="63" t="s">
        <v>1182</v>
      </c>
      <c r="K5" s="63" t="s">
        <v>1183</v>
      </c>
      <c r="L5" s="63" t="s">
        <v>1184</v>
      </c>
      <c r="M5" s="63" t="s">
        <v>1185</v>
      </c>
      <c r="N5" s="63" t="s">
        <v>1186</v>
      </c>
      <c r="O5" s="63" t="s">
        <v>1187</v>
      </c>
      <c r="P5" s="63" t="s">
        <v>1189</v>
      </c>
      <c r="Q5" s="63" t="s">
        <v>1190</v>
      </c>
      <c r="R5" s="63" t="s">
        <v>1191</v>
      </c>
      <c r="S5" s="63" t="s">
        <v>1193</v>
      </c>
      <c r="T5" s="63" t="s">
        <v>1194</v>
      </c>
    </row>
    <row r="6" spans="1:20" x14ac:dyDescent="0.25">
      <c r="C6" s="63" t="s">
        <v>1172</v>
      </c>
      <c r="D6" s="63" t="s">
        <v>1172</v>
      </c>
      <c r="E6" s="63" t="s">
        <v>1172</v>
      </c>
      <c r="F6" s="63" t="s">
        <v>1172</v>
      </c>
      <c r="G6" s="63" t="s">
        <v>1172</v>
      </c>
      <c r="H6" s="63" t="s">
        <v>1172</v>
      </c>
      <c r="I6" s="63" t="s">
        <v>1173</v>
      </c>
      <c r="J6" s="63" t="s">
        <v>1173</v>
      </c>
      <c r="K6" s="63" t="s">
        <v>1173</v>
      </c>
      <c r="L6" s="63" t="s">
        <v>1173</v>
      </c>
      <c r="M6" s="63" t="s">
        <v>1173</v>
      </c>
      <c r="N6" s="63" t="s">
        <v>1173</v>
      </c>
      <c r="O6" s="63" t="s">
        <v>1188</v>
      </c>
      <c r="P6" s="63" t="s">
        <v>1188</v>
      </c>
      <c r="Q6" s="63" t="s">
        <v>1188</v>
      </c>
      <c r="R6" s="63" t="s">
        <v>1192</v>
      </c>
      <c r="S6" s="63" t="s">
        <v>1195</v>
      </c>
      <c r="T6" s="63" t="s">
        <v>1195</v>
      </c>
    </row>
    <row r="7" spans="1:20" x14ac:dyDescent="0.25">
      <c r="A7" t="s">
        <v>97</v>
      </c>
      <c r="C7" s="63"/>
      <c r="D7" s="63"/>
      <c r="E7" s="63"/>
      <c r="F7" s="63"/>
      <c r="G7" s="63"/>
      <c r="H7" s="63"/>
      <c r="I7" s="63"/>
      <c r="J7" s="63"/>
      <c r="K7" s="63"/>
      <c r="L7" s="63"/>
      <c r="M7" s="63"/>
      <c r="N7" s="63"/>
      <c r="O7" s="63"/>
      <c r="P7" s="63"/>
    </row>
    <row r="8" spans="1:20" x14ac:dyDescent="0.25">
      <c r="A8" t="s">
        <v>1196</v>
      </c>
    </row>
    <row r="9" spans="1:20" x14ac:dyDescent="0.25">
      <c r="A9" t="s">
        <v>1201</v>
      </c>
    </row>
    <row r="10" spans="1:20" x14ac:dyDescent="0.25">
      <c r="A10" t="s">
        <v>1197</v>
      </c>
    </row>
    <row r="11" spans="1:20" x14ac:dyDescent="0.25">
      <c r="A11" t="s">
        <v>1202</v>
      </c>
    </row>
    <row r="15" spans="1:20" x14ac:dyDescent="0.25">
      <c r="A15" t="s">
        <v>98</v>
      </c>
    </row>
    <row r="16" spans="1:20" x14ac:dyDescent="0.25">
      <c r="A16" t="s">
        <v>1196</v>
      </c>
    </row>
    <row r="17" spans="1:1" x14ac:dyDescent="0.25">
      <c r="A17" t="s">
        <v>1197</v>
      </c>
    </row>
    <row r="18" spans="1:1" x14ac:dyDescent="0.25">
      <c r="A18" t="s">
        <v>1201</v>
      </c>
    </row>
    <row r="19" spans="1:1" x14ac:dyDescent="0.25">
      <c r="A19" t="s">
        <v>1202</v>
      </c>
    </row>
    <row r="20" spans="1:1" x14ac:dyDescent="0.25">
      <c r="A20" t="s">
        <v>1198</v>
      </c>
    </row>
    <row r="21" spans="1:1" x14ac:dyDescent="0.25">
      <c r="A21" t="s">
        <v>1199</v>
      </c>
    </row>
    <row r="22" spans="1:1" x14ac:dyDescent="0.25">
      <c r="A22" t="s">
        <v>1200</v>
      </c>
    </row>
    <row r="23" spans="1:1" x14ac:dyDescent="0.25">
      <c r="A23" t="s">
        <v>1203</v>
      </c>
    </row>
    <row r="24" spans="1:1" x14ac:dyDescent="0.25">
      <c r="A24" t="s">
        <v>1204</v>
      </c>
    </row>
    <row r="25" spans="1:1" x14ac:dyDescent="0.25">
      <c r="A25" t="s">
        <v>1205</v>
      </c>
    </row>
    <row r="26" spans="1:1" x14ac:dyDescent="0.25">
      <c r="A26" t="s">
        <v>1206</v>
      </c>
    </row>
    <row r="27" spans="1:1" x14ac:dyDescent="0.25">
      <c r="A27" t="s">
        <v>1207</v>
      </c>
    </row>
    <row r="28" spans="1:1" x14ac:dyDescent="0.25">
      <c r="A28" t="s">
        <v>1208</v>
      </c>
    </row>
    <row r="29" spans="1:1" x14ac:dyDescent="0.25">
      <c r="A29" t="s">
        <v>1209</v>
      </c>
    </row>
    <row r="30" spans="1:1" x14ac:dyDescent="0.25">
      <c r="A30" t="s">
        <v>1210</v>
      </c>
    </row>
    <row r="31" spans="1:1" x14ac:dyDescent="0.25">
      <c r="A31" t="s">
        <v>1211</v>
      </c>
    </row>
    <row r="33" spans="1:1" x14ac:dyDescent="0.25">
      <c r="A33" t="s">
        <v>99</v>
      </c>
    </row>
    <row r="34" spans="1:1" x14ac:dyDescent="0.25">
      <c r="A34" t="s">
        <v>1212</v>
      </c>
    </row>
    <row r="35" spans="1:1" x14ac:dyDescent="0.25">
      <c r="A35" t="s">
        <v>1213</v>
      </c>
    </row>
    <row r="36" spans="1:1" x14ac:dyDescent="0.25">
      <c r="A36" t="s">
        <v>1200</v>
      </c>
    </row>
    <row r="37" spans="1:1" x14ac:dyDescent="0.25">
      <c r="A37" t="s">
        <v>1203</v>
      </c>
    </row>
    <row r="38" spans="1:1" x14ac:dyDescent="0.25">
      <c r="A38" t="s">
        <v>1214</v>
      </c>
    </row>
    <row r="39" spans="1:1" x14ac:dyDescent="0.25">
      <c r="A39" t="s">
        <v>1205</v>
      </c>
    </row>
    <row r="40" spans="1:1" x14ac:dyDescent="0.25">
      <c r="A40" t="s">
        <v>1206</v>
      </c>
    </row>
    <row r="41" spans="1:1" x14ac:dyDescent="0.25">
      <c r="A41" t="s">
        <v>1207</v>
      </c>
    </row>
    <row r="42" spans="1:1" x14ac:dyDescent="0.25">
      <c r="A42" t="s">
        <v>1215</v>
      </c>
    </row>
    <row r="43" spans="1:1" x14ac:dyDescent="0.25">
      <c r="A43" t="s">
        <v>1216</v>
      </c>
    </row>
    <row r="44" spans="1:1" x14ac:dyDescent="0.25">
      <c r="A44" t="s">
        <v>1210</v>
      </c>
    </row>
    <row r="45" spans="1:1" x14ac:dyDescent="0.25">
      <c r="A45" t="s">
        <v>1211</v>
      </c>
    </row>
  </sheetData>
  <pageMargins left="0.7" right="0.7" top="0.75" bottom="0.75" header="0.3" footer="0.3"/>
  <pageSetup paperSize="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
  <dimension ref="A1:J569"/>
  <sheetViews>
    <sheetView topLeftCell="A557" zoomScale="82" zoomScaleNormal="82" workbookViewId="0">
      <selection activeCell="A350" sqref="A1:XFD1048576"/>
    </sheetView>
  </sheetViews>
  <sheetFormatPr defaultRowHeight="15" x14ac:dyDescent="0.25"/>
  <cols>
    <col min="1" max="1" width="16.28515625" style="1" bestFit="1" customWidth="1"/>
    <col min="2" max="2" width="25" bestFit="1" customWidth="1"/>
    <col min="3" max="3" width="69.85546875" bestFit="1" customWidth="1"/>
    <col min="4" max="4" width="20.140625" bestFit="1" customWidth="1"/>
    <col min="5" max="5" width="10.5703125" bestFit="1" customWidth="1"/>
    <col min="6" max="6" width="23.5703125" style="1" bestFit="1" customWidth="1"/>
    <col min="7" max="7" width="19.7109375" style="1" bestFit="1" customWidth="1"/>
    <col min="8" max="8" width="38.7109375" style="1" bestFit="1" customWidth="1"/>
    <col min="9" max="9" width="23.140625" style="1" bestFit="1" customWidth="1"/>
    <col min="10" max="10" width="15" bestFit="1" customWidth="1"/>
  </cols>
  <sheetData>
    <row r="1" spans="1:10" x14ac:dyDescent="0.25">
      <c r="A1" s="1" t="s">
        <v>102</v>
      </c>
      <c r="B1" s="1" t="s">
        <v>103</v>
      </c>
      <c r="C1" s="1" t="s">
        <v>104</v>
      </c>
      <c r="D1" s="1" t="s">
        <v>105</v>
      </c>
      <c r="E1" s="1" t="s">
        <v>106</v>
      </c>
      <c r="F1" s="1" t="s">
        <v>107</v>
      </c>
      <c r="G1" s="1" t="s">
        <v>108</v>
      </c>
      <c r="I1" s="1" t="s">
        <v>109</v>
      </c>
      <c r="J1" s="1" t="s">
        <v>110</v>
      </c>
    </row>
    <row r="2" spans="1:10" ht="15" customHeight="1" x14ac:dyDescent="0.25">
      <c r="A2" s="1">
        <v>131694</v>
      </c>
      <c r="B2" s="1" t="s">
        <v>111</v>
      </c>
      <c r="C2" s="1" t="s">
        <v>112</v>
      </c>
      <c r="D2" s="1" t="s">
        <v>113</v>
      </c>
      <c r="E2" s="1" t="s">
        <v>114</v>
      </c>
      <c r="F2" s="1" t="s">
        <v>115</v>
      </c>
      <c r="G2" s="1" t="s">
        <v>116</v>
      </c>
      <c r="H2" s="1" t="str">
        <f>G2&amp;" "&amp;F2</f>
        <v>MARIA MADALENA CALCADA</v>
      </c>
      <c r="I2" s="4" t="s">
        <v>117</v>
      </c>
      <c r="J2" s="5"/>
    </row>
    <row r="3" spans="1:10" ht="15" customHeight="1" x14ac:dyDescent="0.25">
      <c r="A3" s="1">
        <v>141566</v>
      </c>
      <c r="B3" s="1" t="s">
        <v>111</v>
      </c>
      <c r="C3" s="1" t="s">
        <v>112</v>
      </c>
      <c r="D3" s="1" t="s">
        <v>113</v>
      </c>
      <c r="E3" s="1" t="s">
        <v>114</v>
      </c>
      <c r="F3" s="1" t="s">
        <v>118</v>
      </c>
      <c r="G3" s="1" t="s">
        <v>119</v>
      </c>
      <c r="H3" s="1" t="str">
        <f t="shared" ref="H3:H66" si="0">G3&amp;" "&amp;F3</f>
        <v>ELEONORA SHVACHIY</v>
      </c>
      <c r="I3" s="4" t="s">
        <v>120</v>
      </c>
      <c r="J3" s="6" t="s">
        <v>121</v>
      </c>
    </row>
    <row r="4" spans="1:10" ht="15" customHeight="1" x14ac:dyDescent="0.25">
      <c r="A4" s="1">
        <v>204201</v>
      </c>
      <c r="B4" s="1" t="s">
        <v>111</v>
      </c>
      <c r="C4" s="1" t="s">
        <v>112</v>
      </c>
      <c r="D4" s="1" t="s">
        <v>113</v>
      </c>
      <c r="E4" s="1" t="s">
        <v>114</v>
      </c>
      <c r="F4" s="1" t="s">
        <v>122</v>
      </c>
      <c r="G4" s="1" t="s">
        <v>123</v>
      </c>
      <c r="H4" s="1" t="str">
        <f t="shared" si="0"/>
        <v>CAROLINA SANTOS PITEIRA</v>
      </c>
      <c r="I4" s="4" t="s">
        <v>124</v>
      </c>
      <c r="J4" s="6" t="s">
        <v>121</v>
      </c>
    </row>
    <row r="5" spans="1:10" ht="15" customHeight="1" x14ac:dyDescent="0.25">
      <c r="A5" s="1">
        <v>204204</v>
      </c>
      <c r="B5" s="1" t="s">
        <v>111</v>
      </c>
      <c r="C5" s="1" t="s">
        <v>112</v>
      </c>
      <c r="D5" s="1" t="s">
        <v>113</v>
      </c>
      <c r="E5" s="1" t="s">
        <v>114</v>
      </c>
      <c r="F5" s="1" t="s">
        <v>125</v>
      </c>
      <c r="G5" s="1" t="s">
        <v>126</v>
      </c>
      <c r="H5" s="1" t="str">
        <f t="shared" si="0"/>
        <v>CATARINA SOFIA MOREIRA</v>
      </c>
      <c r="I5" s="4" t="s">
        <v>127</v>
      </c>
      <c r="J5" s="6" t="s">
        <v>128</v>
      </c>
    </row>
    <row r="6" spans="1:10" ht="15" customHeight="1" x14ac:dyDescent="0.25">
      <c r="A6" s="1">
        <v>204211</v>
      </c>
      <c r="B6" s="1" t="s">
        <v>111</v>
      </c>
      <c r="C6" s="1" t="s">
        <v>112</v>
      </c>
      <c r="D6" s="1" t="s">
        <v>113</v>
      </c>
      <c r="E6" s="1" t="s">
        <v>114</v>
      </c>
      <c r="F6" s="1" t="s">
        <v>129</v>
      </c>
      <c r="G6" s="1" t="s">
        <v>116</v>
      </c>
      <c r="H6" s="1" t="str">
        <f t="shared" si="0"/>
        <v>MARIA LEONOR FALCATO</v>
      </c>
      <c r="I6" s="4" t="s">
        <v>130</v>
      </c>
      <c r="J6" s="7" t="s">
        <v>121</v>
      </c>
    </row>
    <row r="7" spans="1:10" ht="15" customHeight="1" x14ac:dyDescent="0.25">
      <c r="A7" s="1">
        <v>204206</v>
      </c>
      <c r="B7" s="1" t="s">
        <v>111</v>
      </c>
      <c r="C7" s="1" t="s">
        <v>112</v>
      </c>
      <c r="D7" s="1" t="s">
        <v>113</v>
      </c>
      <c r="E7" s="1" t="s">
        <v>114</v>
      </c>
      <c r="F7" s="1" t="s">
        <v>131</v>
      </c>
      <c r="G7" s="1" t="s">
        <v>132</v>
      </c>
      <c r="H7" s="1" t="str">
        <f t="shared" si="0"/>
        <v>FILIPA TANGANHO CRESPO</v>
      </c>
      <c r="I7" s="4" t="s">
        <v>133</v>
      </c>
      <c r="J7" s="7" t="s">
        <v>121</v>
      </c>
    </row>
    <row r="8" spans="1:10" ht="15" customHeight="1" x14ac:dyDescent="0.25">
      <c r="A8" s="1">
        <v>124798</v>
      </c>
      <c r="B8" s="1" t="s">
        <v>111</v>
      </c>
      <c r="C8" s="1" t="s">
        <v>112</v>
      </c>
      <c r="D8" s="1" t="s">
        <v>113</v>
      </c>
      <c r="E8" s="1" t="s">
        <v>114</v>
      </c>
      <c r="F8" s="1" t="s">
        <v>134</v>
      </c>
      <c r="G8" s="1" t="s">
        <v>135</v>
      </c>
      <c r="H8" s="1" t="str">
        <f t="shared" si="0"/>
        <v>MARIANA NOGUEIRA GANHAO</v>
      </c>
      <c r="I8" s="8" t="s">
        <v>136</v>
      </c>
      <c r="J8" s="7" t="s">
        <v>121</v>
      </c>
    </row>
    <row r="9" spans="1:10" ht="15" customHeight="1" x14ac:dyDescent="0.25">
      <c r="A9" s="1">
        <v>129118</v>
      </c>
      <c r="B9" s="1" t="s">
        <v>111</v>
      </c>
      <c r="C9" s="1" t="s">
        <v>112</v>
      </c>
      <c r="D9" s="1" t="s">
        <v>113</v>
      </c>
      <c r="E9" s="1" t="s">
        <v>114</v>
      </c>
      <c r="F9" s="1" t="s">
        <v>137</v>
      </c>
      <c r="G9" s="1" t="s">
        <v>138</v>
      </c>
      <c r="H9" s="1" t="str">
        <f t="shared" si="0"/>
        <v>SOFIA SILVA ORVALHO</v>
      </c>
      <c r="I9" s="8" t="s">
        <v>139</v>
      </c>
      <c r="J9" s="7" t="s">
        <v>121</v>
      </c>
    </row>
    <row r="10" spans="1:10" ht="15" customHeight="1" x14ac:dyDescent="0.25">
      <c r="A10" s="1">
        <v>126445</v>
      </c>
      <c r="B10" s="1" t="s">
        <v>111</v>
      </c>
      <c r="C10" s="1" t="s">
        <v>112</v>
      </c>
      <c r="D10" s="1" t="s">
        <v>113</v>
      </c>
      <c r="E10" s="1" t="s">
        <v>114</v>
      </c>
      <c r="F10" s="1" t="s">
        <v>140</v>
      </c>
      <c r="G10" s="1" t="s">
        <v>126</v>
      </c>
      <c r="H10" s="1" t="str">
        <f t="shared" si="0"/>
        <v>CATARINA SOFIA SAMORA</v>
      </c>
      <c r="I10" s="8" t="s">
        <v>141</v>
      </c>
      <c r="J10" s="5"/>
    </row>
    <row r="11" spans="1:10" ht="15" customHeight="1" x14ac:dyDescent="0.25">
      <c r="A11" s="1">
        <v>125164</v>
      </c>
      <c r="B11" s="1" t="s">
        <v>111</v>
      </c>
      <c r="C11" s="1" t="s">
        <v>112</v>
      </c>
      <c r="D11" s="1" t="s">
        <v>113</v>
      </c>
      <c r="E11" s="1" t="s">
        <v>114</v>
      </c>
      <c r="F11" s="1" t="s">
        <v>142</v>
      </c>
      <c r="G11" s="1" t="s">
        <v>143</v>
      </c>
      <c r="H11" s="1" t="str">
        <f t="shared" si="0"/>
        <v>MADALENA CARRICO BRASAO</v>
      </c>
      <c r="I11" s="8" t="s">
        <v>144</v>
      </c>
      <c r="J11" s="7" t="s">
        <v>145</v>
      </c>
    </row>
    <row r="12" spans="1:10" ht="15" customHeight="1" x14ac:dyDescent="0.25">
      <c r="A12" s="1">
        <v>128050</v>
      </c>
      <c r="B12" s="1" t="s">
        <v>111</v>
      </c>
      <c r="C12" s="1" t="s">
        <v>112</v>
      </c>
      <c r="D12" s="1" t="s">
        <v>113</v>
      </c>
      <c r="E12" s="1" t="s">
        <v>114</v>
      </c>
      <c r="F12" s="1" t="s">
        <v>146</v>
      </c>
      <c r="G12" s="1" t="s">
        <v>123</v>
      </c>
      <c r="H12" s="1" t="str">
        <f t="shared" si="0"/>
        <v>CAROLINA ENES HENRIQUES</v>
      </c>
      <c r="I12" s="8" t="s">
        <v>147</v>
      </c>
      <c r="J12" s="7" t="s">
        <v>148</v>
      </c>
    </row>
    <row r="13" spans="1:10" ht="15" customHeight="1" x14ac:dyDescent="0.25">
      <c r="A13" s="1">
        <v>124844</v>
      </c>
      <c r="B13" s="1" t="s">
        <v>111</v>
      </c>
      <c r="C13" s="1" t="s">
        <v>112</v>
      </c>
      <c r="D13" s="1" t="s">
        <v>113</v>
      </c>
      <c r="E13" s="1" t="s">
        <v>114</v>
      </c>
      <c r="F13" s="1" t="s">
        <v>149</v>
      </c>
      <c r="G13" s="1" t="s">
        <v>150</v>
      </c>
      <c r="H13" s="1" t="str">
        <f t="shared" si="0"/>
        <v>VANESSA JESUS CARAVELINHA</v>
      </c>
      <c r="I13" s="8" t="s">
        <v>151</v>
      </c>
      <c r="J13" s="5"/>
    </row>
    <row r="14" spans="1:10" ht="15" customHeight="1" x14ac:dyDescent="0.25">
      <c r="A14" s="1">
        <v>130868</v>
      </c>
      <c r="B14" s="1" t="s">
        <v>111</v>
      </c>
      <c r="C14" s="1" t="s">
        <v>112</v>
      </c>
      <c r="D14" s="1" t="s">
        <v>113</v>
      </c>
      <c r="E14" s="1" t="s">
        <v>114</v>
      </c>
      <c r="F14" s="1" t="s">
        <v>152</v>
      </c>
      <c r="G14" s="1" t="s">
        <v>143</v>
      </c>
      <c r="H14" s="1" t="str">
        <f t="shared" si="0"/>
        <v>MADALENA COMENDINHA CAEIRO</v>
      </c>
      <c r="I14" s="8" t="s">
        <v>153</v>
      </c>
      <c r="J14" s="7" t="s">
        <v>121</v>
      </c>
    </row>
    <row r="15" spans="1:10" ht="15" customHeight="1" x14ac:dyDescent="0.25">
      <c r="A15" s="1">
        <v>128051</v>
      </c>
      <c r="B15" s="1" t="s">
        <v>111</v>
      </c>
      <c r="C15" s="1" t="s">
        <v>112</v>
      </c>
      <c r="D15" s="1" t="s">
        <v>113</v>
      </c>
      <c r="E15" s="1" t="s">
        <v>114</v>
      </c>
      <c r="F15" s="1" t="s">
        <v>154</v>
      </c>
      <c r="G15" s="1" t="s">
        <v>155</v>
      </c>
      <c r="H15" s="1" t="str">
        <f t="shared" si="0"/>
        <v>LEONOR MACHADO CAPUCHO</v>
      </c>
      <c r="I15" s="8" t="s">
        <v>156</v>
      </c>
      <c r="J15" s="5"/>
    </row>
    <row r="16" spans="1:10" ht="15" customHeight="1" x14ac:dyDescent="0.25">
      <c r="A16" s="1">
        <v>111570</v>
      </c>
      <c r="B16" s="1" t="s">
        <v>111</v>
      </c>
      <c r="C16" s="1" t="s">
        <v>112</v>
      </c>
      <c r="D16" s="1" t="s">
        <v>113</v>
      </c>
      <c r="E16" s="1" t="s">
        <v>114</v>
      </c>
      <c r="F16" s="1" t="s">
        <v>157</v>
      </c>
      <c r="G16" s="1" t="s">
        <v>138</v>
      </c>
      <c r="H16" s="1" t="str">
        <f t="shared" si="0"/>
        <v>SOFIA INES GUERREIRO</v>
      </c>
      <c r="I16" s="8" t="s">
        <v>158</v>
      </c>
      <c r="J16" s="5"/>
    </row>
    <row r="17" spans="1:10" ht="15" customHeight="1" x14ac:dyDescent="0.25">
      <c r="A17" s="1">
        <v>124802</v>
      </c>
      <c r="B17" s="1" t="s">
        <v>111</v>
      </c>
      <c r="C17" s="1" t="s">
        <v>112</v>
      </c>
      <c r="D17" s="1" t="s">
        <v>113</v>
      </c>
      <c r="E17" s="1" t="s">
        <v>114</v>
      </c>
      <c r="F17" s="1" t="s">
        <v>159</v>
      </c>
      <c r="G17" s="1" t="s">
        <v>160</v>
      </c>
      <c r="H17" s="1" t="str">
        <f t="shared" si="0"/>
        <v>HELENA ISABEL SANTOS</v>
      </c>
      <c r="I17" s="8" t="s">
        <v>161</v>
      </c>
      <c r="J17" s="7" t="s">
        <v>121</v>
      </c>
    </row>
    <row r="18" spans="1:10" ht="15" customHeight="1" x14ac:dyDescent="0.25">
      <c r="A18" s="1">
        <v>106611</v>
      </c>
      <c r="B18" s="1" t="s">
        <v>111</v>
      </c>
      <c r="C18" s="1" t="s">
        <v>112</v>
      </c>
      <c r="D18" s="1" t="s">
        <v>113</v>
      </c>
      <c r="E18" s="1" t="s">
        <v>114</v>
      </c>
      <c r="F18" s="1" t="s">
        <v>162</v>
      </c>
      <c r="G18" s="1" t="s">
        <v>163</v>
      </c>
      <c r="H18" s="1" t="str">
        <f t="shared" si="0"/>
        <v>DANIELA CARMELO PINA</v>
      </c>
      <c r="I18" s="8" t="s">
        <v>164</v>
      </c>
      <c r="J18" s="5"/>
    </row>
    <row r="19" spans="1:10" ht="15" customHeight="1" x14ac:dyDescent="0.25">
      <c r="A19" s="1">
        <v>120618</v>
      </c>
      <c r="B19" s="1" t="s">
        <v>111</v>
      </c>
      <c r="C19" s="1" t="s">
        <v>112</v>
      </c>
      <c r="D19" s="1" t="s">
        <v>113</v>
      </c>
      <c r="E19" s="1" t="s">
        <v>114</v>
      </c>
      <c r="F19" s="1" t="s">
        <v>165</v>
      </c>
      <c r="G19" s="1" t="s">
        <v>166</v>
      </c>
      <c r="H19" s="1" t="str">
        <f t="shared" si="0"/>
        <v>ANA  MARGARIDA  CARREIRA</v>
      </c>
      <c r="I19" s="8" t="s">
        <v>167</v>
      </c>
      <c r="J19" s="5"/>
    </row>
    <row r="20" spans="1:10" ht="15" customHeight="1" x14ac:dyDescent="0.25">
      <c r="A20" s="1">
        <v>123558</v>
      </c>
      <c r="B20" s="1" t="s">
        <v>111</v>
      </c>
      <c r="C20" s="1" t="s">
        <v>112</v>
      </c>
      <c r="D20" s="1" t="s">
        <v>113</v>
      </c>
      <c r="E20" s="1" t="s">
        <v>114</v>
      </c>
      <c r="F20" s="1" t="s">
        <v>168</v>
      </c>
      <c r="G20" s="1" t="s">
        <v>169</v>
      </c>
      <c r="H20" s="1" t="str">
        <f t="shared" si="0"/>
        <v>ANA MARGARIDA CAEIRO</v>
      </c>
      <c r="I20" s="8" t="s">
        <v>170</v>
      </c>
      <c r="J20" s="5"/>
    </row>
    <row r="21" spans="1:10" ht="15" customHeight="1" x14ac:dyDescent="0.25">
      <c r="A21" s="1">
        <v>126443</v>
      </c>
      <c r="B21" s="1" t="s">
        <v>111</v>
      </c>
      <c r="C21" s="1" t="s">
        <v>112</v>
      </c>
      <c r="D21" s="1" t="s">
        <v>113</v>
      </c>
      <c r="E21" s="1" t="s">
        <v>114</v>
      </c>
      <c r="F21" s="1" t="s">
        <v>171</v>
      </c>
      <c r="G21" s="1" t="s">
        <v>126</v>
      </c>
      <c r="H21" s="1" t="str">
        <f t="shared" si="0"/>
        <v>CATARINA ISABEL CARVALHO</v>
      </c>
      <c r="I21" s="8" t="s">
        <v>172</v>
      </c>
      <c r="J21" s="7" t="s">
        <v>121</v>
      </c>
    </row>
    <row r="22" spans="1:10" ht="15" customHeight="1" x14ac:dyDescent="0.25">
      <c r="A22" s="1">
        <v>106587</v>
      </c>
      <c r="B22" s="1" t="s">
        <v>111</v>
      </c>
      <c r="C22" s="1" t="s">
        <v>112</v>
      </c>
      <c r="D22" s="1" t="s">
        <v>113</v>
      </c>
      <c r="E22" s="1" t="s">
        <v>114</v>
      </c>
      <c r="F22" s="1" t="s">
        <v>173</v>
      </c>
      <c r="G22" s="1" t="s">
        <v>169</v>
      </c>
      <c r="H22" s="1" t="str">
        <f t="shared" si="0"/>
        <v>ANA CARINA MARTINS</v>
      </c>
      <c r="I22" s="8" t="s">
        <v>174</v>
      </c>
      <c r="J22" s="5"/>
    </row>
    <row r="23" spans="1:10" ht="15" customHeight="1" x14ac:dyDescent="0.25">
      <c r="A23" s="1">
        <v>106578</v>
      </c>
      <c r="B23" s="1" t="s">
        <v>111</v>
      </c>
      <c r="C23" s="1" t="s">
        <v>112</v>
      </c>
      <c r="D23" s="1" t="s">
        <v>113</v>
      </c>
      <c r="E23" s="1" t="s">
        <v>114</v>
      </c>
      <c r="F23" s="1" t="s">
        <v>175</v>
      </c>
      <c r="G23" s="1" t="s">
        <v>176</v>
      </c>
      <c r="H23" s="1" t="str">
        <f t="shared" si="0"/>
        <v>SUSANA VIANA MATOSO</v>
      </c>
      <c r="I23" s="8" t="s">
        <v>177</v>
      </c>
      <c r="J23" s="7" t="s">
        <v>121</v>
      </c>
    </row>
    <row r="24" spans="1:10" ht="15" customHeight="1" x14ac:dyDescent="0.25">
      <c r="A24" s="1">
        <v>106602</v>
      </c>
      <c r="B24" s="1" t="s">
        <v>111</v>
      </c>
      <c r="C24" s="1" t="s">
        <v>112</v>
      </c>
      <c r="D24" s="1" t="s">
        <v>113</v>
      </c>
      <c r="E24" s="1" t="s">
        <v>114</v>
      </c>
      <c r="F24" s="1" t="s">
        <v>178</v>
      </c>
      <c r="G24" s="1" t="s">
        <v>132</v>
      </c>
      <c r="H24" s="1" t="str">
        <f t="shared" si="0"/>
        <v>FILIPA ALEXANDRA ANACLETO</v>
      </c>
      <c r="I24" s="8" t="s">
        <v>179</v>
      </c>
      <c r="J24" s="7" t="s">
        <v>121</v>
      </c>
    </row>
    <row r="25" spans="1:10" ht="15" customHeight="1" x14ac:dyDescent="0.25">
      <c r="A25" s="1">
        <v>108846</v>
      </c>
      <c r="B25" s="1" t="s">
        <v>111</v>
      </c>
      <c r="C25" s="1" t="s">
        <v>112</v>
      </c>
      <c r="D25" s="1" t="s">
        <v>113</v>
      </c>
      <c r="E25" s="1" t="s">
        <v>114</v>
      </c>
      <c r="F25" s="1" t="s">
        <v>180</v>
      </c>
      <c r="G25" s="1" t="s">
        <v>181</v>
      </c>
      <c r="H25" s="1" t="str">
        <f t="shared" si="0"/>
        <v>ANDREIA  FILIPA BARTOLOMEU</v>
      </c>
      <c r="I25" s="8" t="s">
        <v>182</v>
      </c>
      <c r="J25" s="5"/>
    </row>
    <row r="26" spans="1:10" ht="15" customHeight="1" x14ac:dyDescent="0.25">
      <c r="A26" s="9">
        <v>129117</v>
      </c>
      <c r="B26" s="9" t="s">
        <v>111</v>
      </c>
      <c r="C26" s="1" t="s">
        <v>112</v>
      </c>
      <c r="D26" s="9" t="s">
        <v>113</v>
      </c>
      <c r="E26" s="9" t="s">
        <v>114</v>
      </c>
      <c r="F26" s="9" t="s">
        <v>183</v>
      </c>
      <c r="G26" s="9" t="s">
        <v>135</v>
      </c>
      <c r="H26" s="1" t="str">
        <f t="shared" si="0"/>
        <v>MARIANA SOFIA SANTOS</v>
      </c>
      <c r="I26" s="8" t="s">
        <v>184</v>
      </c>
      <c r="J26" s="5"/>
    </row>
    <row r="27" spans="1:10" ht="15" customHeight="1" x14ac:dyDescent="0.25">
      <c r="A27" s="1">
        <v>204202</v>
      </c>
      <c r="B27" s="1" t="s">
        <v>111</v>
      </c>
      <c r="C27" s="1" t="s">
        <v>112</v>
      </c>
      <c r="D27" s="1" t="s">
        <v>113</v>
      </c>
      <c r="E27" s="1" t="s">
        <v>114</v>
      </c>
      <c r="F27" s="1" t="s">
        <v>185</v>
      </c>
      <c r="G27" s="1" t="s">
        <v>126</v>
      </c>
      <c r="H27" s="1" t="str">
        <f t="shared" si="0"/>
        <v>CATARINA KYLEVA</v>
      </c>
      <c r="I27" s="4" t="s">
        <v>186</v>
      </c>
      <c r="J27" s="7" t="s">
        <v>121</v>
      </c>
    </row>
    <row r="28" spans="1:10" ht="15" customHeight="1" x14ac:dyDescent="0.25">
      <c r="A28" s="1">
        <v>204207</v>
      </c>
      <c r="B28" s="1" t="s">
        <v>111</v>
      </c>
      <c r="C28" s="1" t="s">
        <v>112</v>
      </c>
      <c r="D28" s="1" t="s">
        <v>113</v>
      </c>
      <c r="E28" s="1" t="s">
        <v>114</v>
      </c>
      <c r="F28" s="1" t="s">
        <v>187</v>
      </c>
      <c r="G28" s="1" t="s">
        <v>188</v>
      </c>
      <c r="H28" s="1" t="str">
        <f t="shared" si="0"/>
        <v>JOANA ISABEL ALVES</v>
      </c>
      <c r="I28" s="4" t="s">
        <v>189</v>
      </c>
      <c r="J28" s="7" t="s">
        <v>121</v>
      </c>
    </row>
    <row r="29" spans="1:10" ht="15" customHeight="1" x14ac:dyDescent="0.25">
      <c r="A29" s="1">
        <v>204104</v>
      </c>
      <c r="B29" s="1" t="s">
        <v>111</v>
      </c>
      <c r="C29" s="1" t="s">
        <v>112</v>
      </c>
      <c r="D29" s="1" t="s">
        <v>113</v>
      </c>
      <c r="E29" s="1" t="s">
        <v>114</v>
      </c>
      <c r="F29" s="1" t="s">
        <v>146</v>
      </c>
      <c r="G29" s="1" t="s">
        <v>116</v>
      </c>
      <c r="H29" s="1" t="str">
        <f t="shared" si="0"/>
        <v>MARIA ENES HENRIQUES</v>
      </c>
      <c r="I29" s="4" t="s">
        <v>190</v>
      </c>
      <c r="J29" s="7" t="s">
        <v>148</v>
      </c>
    </row>
    <row r="30" spans="1:10" ht="15" customHeight="1" x14ac:dyDescent="0.25">
      <c r="A30" s="1">
        <v>204215</v>
      </c>
      <c r="B30" s="1" t="s">
        <v>111</v>
      </c>
      <c r="C30" s="1" t="s">
        <v>112</v>
      </c>
      <c r="D30" s="1" t="s">
        <v>113</v>
      </c>
      <c r="E30" s="1" t="s">
        <v>114</v>
      </c>
      <c r="F30" s="1" t="s">
        <v>191</v>
      </c>
      <c r="G30" s="1" t="s">
        <v>192</v>
      </c>
      <c r="H30" s="1" t="str">
        <f t="shared" si="0"/>
        <v>PATRICIA RIABA</v>
      </c>
      <c r="I30" s="4" t="s">
        <v>193</v>
      </c>
      <c r="J30" s="7" t="s">
        <v>194</v>
      </c>
    </row>
    <row r="31" spans="1:10" ht="15" customHeight="1" x14ac:dyDescent="0.25">
      <c r="A31" s="1">
        <v>208822</v>
      </c>
      <c r="B31" s="1" t="s">
        <v>111</v>
      </c>
      <c r="C31" s="1" t="s">
        <v>112</v>
      </c>
      <c r="D31" s="1" t="s">
        <v>113</v>
      </c>
      <c r="E31" s="1" t="s">
        <v>114</v>
      </c>
      <c r="F31" s="1" t="s">
        <v>195</v>
      </c>
      <c r="G31" s="1" t="s">
        <v>196</v>
      </c>
      <c r="H31" s="1" t="str">
        <f t="shared" si="0"/>
        <v>BEATRIZ SILVA MAXIMINO</v>
      </c>
      <c r="I31" s="4" t="s">
        <v>197</v>
      </c>
      <c r="J31" s="7" t="s">
        <v>121</v>
      </c>
    </row>
    <row r="32" spans="1:10" ht="15" customHeight="1" x14ac:dyDescent="0.25">
      <c r="A32" s="10">
        <v>210758</v>
      </c>
      <c r="B32" s="1" t="s">
        <v>111</v>
      </c>
      <c r="C32" s="1" t="s">
        <v>112</v>
      </c>
      <c r="D32" s="1" t="s">
        <v>113</v>
      </c>
      <c r="E32" s="1" t="s">
        <v>114</v>
      </c>
      <c r="F32" s="1" t="s">
        <v>198</v>
      </c>
      <c r="G32" s="1" t="s">
        <v>116</v>
      </c>
      <c r="H32" s="1" t="str">
        <f t="shared" si="0"/>
        <v>MARIA ISABEL ROSADO</v>
      </c>
      <c r="I32" s="4" t="s">
        <v>199</v>
      </c>
      <c r="J32" s="7" t="s">
        <v>200</v>
      </c>
    </row>
    <row r="33" spans="1:10" ht="15" customHeight="1" x14ac:dyDescent="0.25">
      <c r="A33" s="10">
        <v>209504</v>
      </c>
      <c r="B33" s="1" t="s">
        <v>111</v>
      </c>
      <c r="C33" s="1" t="s">
        <v>112</v>
      </c>
      <c r="D33" s="1" t="s">
        <v>113</v>
      </c>
      <c r="E33" s="1" t="s">
        <v>114</v>
      </c>
      <c r="F33" s="1" t="s">
        <v>201</v>
      </c>
      <c r="G33" s="1" t="s">
        <v>196</v>
      </c>
      <c r="H33" s="1" t="str">
        <f t="shared" si="0"/>
        <v>BEATRIZ MARIA ALVES</v>
      </c>
      <c r="I33" s="4" t="s">
        <v>202</v>
      </c>
      <c r="J33" s="7" t="s">
        <v>121</v>
      </c>
    </row>
    <row r="34" spans="1:10" ht="15" customHeight="1" x14ac:dyDescent="0.25">
      <c r="A34" s="10">
        <v>210756</v>
      </c>
      <c r="B34" s="1" t="s">
        <v>111</v>
      </c>
      <c r="C34" s="1" t="s">
        <v>112</v>
      </c>
      <c r="D34" s="1" t="s">
        <v>113</v>
      </c>
      <c r="E34" s="1" t="s">
        <v>114</v>
      </c>
      <c r="F34" s="1" t="s">
        <v>203</v>
      </c>
      <c r="G34" s="1" t="s">
        <v>204</v>
      </c>
      <c r="H34" s="1" t="str">
        <f t="shared" si="0"/>
        <v>MATILDE CORDEIRO CARNEIRO</v>
      </c>
      <c r="I34" s="4" t="s">
        <v>205</v>
      </c>
      <c r="J34" s="7" t="s">
        <v>121</v>
      </c>
    </row>
    <row r="35" spans="1:10" ht="15" customHeight="1" x14ac:dyDescent="0.25">
      <c r="A35" s="10">
        <v>210757</v>
      </c>
      <c r="B35" s="1" t="s">
        <v>111</v>
      </c>
      <c r="C35" s="1" t="s">
        <v>112</v>
      </c>
      <c r="D35" s="1" t="s">
        <v>113</v>
      </c>
      <c r="E35" s="1" t="s">
        <v>114</v>
      </c>
      <c r="F35" s="1" t="s">
        <v>206</v>
      </c>
      <c r="G35" s="1" t="s">
        <v>204</v>
      </c>
      <c r="H35" s="1" t="str">
        <f t="shared" si="0"/>
        <v>MATILDE REBOCHO CAINESSA</v>
      </c>
      <c r="I35" s="4" t="s">
        <v>207</v>
      </c>
      <c r="J35" s="5"/>
    </row>
    <row r="36" spans="1:10" ht="15" customHeight="1" x14ac:dyDescent="0.25">
      <c r="A36" s="10">
        <v>210759</v>
      </c>
      <c r="B36" s="1" t="s">
        <v>111</v>
      </c>
      <c r="C36" s="1" t="s">
        <v>112</v>
      </c>
      <c r="D36" s="1" t="s">
        <v>113</v>
      </c>
      <c r="E36" s="1" t="s">
        <v>114</v>
      </c>
      <c r="F36" s="1" t="s">
        <v>208</v>
      </c>
      <c r="G36" s="1" t="s">
        <v>209</v>
      </c>
      <c r="H36" s="1" t="str">
        <f t="shared" si="0"/>
        <v>TERESA ZAMBUJO SILVA</v>
      </c>
      <c r="I36" s="4" t="s">
        <v>210</v>
      </c>
      <c r="J36" s="7" t="s">
        <v>121</v>
      </c>
    </row>
    <row r="37" spans="1:10" ht="15" customHeight="1" x14ac:dyDescent="0.25">
      <c r="A37" s="10">
        <v>204200</v>
      </c>
      <c r="B37" s="1" t="s">
        <v>111</v>
      </c>
      <c r="C37" s="1" t="s">
        <v>112</v>
      </c>
      <c r="D37" s="1" t="s">
        <v>113</v>
      </c>
      <c r="E37" s="1" t="s">
        <v>114</v>
      </c>
      <c r="F37" s="1" t="s">
        <v>211</v>
      </c>
      <c r="G37" s="1" t="s">
        <v>212</v>
      </c>
      <c r="H37" s="1" t="str">
        <f t="shared" si="0"/>
        <v>CARLOTA BARRETO FRUCTUOSA</v>
      </c>
      <c r="I37" s="4" t="s">
        <v>213</v>
      </c>
      <c r="J37" s="5"/>
    </row>
    <row r="38" spans="1:10" ht="15" customHeight="1" x14ac:dyDescent="0.25">
      <c r="A38" s="10">
        <v>210642</v>
      </c>
      <c r="B38" s="1" t="s">
        <v>111</v>
      </c>
      <c r="C38" s="1" t="s">
        <v>112</v>
      </c>
      <c r="D38" s="1" t="s">
        <v>113</v>
      </c>
      <c r="E38" s="1" t="s">
        <v>114</v>
      </c>
      <c r="F38" s="1" t="s">
        <v>214</v>
      </c>
      <c r="G38" s="1" t="s">
        <v>155</v>
      </c>
      <c r="H38" s="1" t="str">
        <f t="shared" si="0"/>
        <v>LEONOR JACINTO MOURAO</v>
      </c>
      <c r="I38" s="4" t="s">
        <v>215</v>
      </c>
      <c r="J38" s="5"/>
    </row>
    <row r="39" spans="1:10" ht="15" customHeight="1" x14ac:dyDescent="0.25">
      <c r="A39" s="10">
        <v>212602</v>
      </c>
      <c r="B39" s="1" t="s">
        <v>111</v>
      </c>
      <c r="C39" s="1" t="s">
        <v>112</v>
      </c>
      <c r="D39" s="1" t="s">
        <v>113</v>
      </c>
      <c r="E39" s="1" t="s">
        <v>114</v>
      </c>
      <c r="F39" s="1" t="s">
        <v>216</v>
      </c>
      <c r="G39" s="1" t="s">
        <v>116</v>
      </c>
      <c r="H39" s="1" t="str">
        <f t="shared" si="0"/>
        <v>MARIA CAROLINA SAIAL</v>
      </c>
      <c r="I39" s="11" t="s">
        <v>217</v>
      </c>
      <c r="J39" s="7" t="s">
        <v>121</v>
      </c>
    </row>
    <row r="40" spans="1:10" ht="15" customHeight="1" x14ac:dyDescent="0.25">
      <c r="A40" s="10">
        <v>213107</v>
      </c>
      <c r="B40" s="1" t="s">
        <v>111</v>
      </c>
      <c r="C40" s="1" t="s">
        <v>112</v>
      </c>
      <c r="D40" s="1" t="s">
        <v>113</v>
      </c>
      <c r="E40" s="1" t="s">
        <v>114</v>
      </c>
      <c r="F40" s="1" t="s">
        <v>218</v>
      </c>
      <c r="G40" s="1" t="s">
        <v>204</v>
      </c>
      <c r="H40" s="1" t="str">
        <f t="shared" si="0"/>
        <v>MATILDE CAEIRO MARQUES</v>
      </c>
      <c r="I40" s="11" t="s">
        <v>219</v>
      </c>
      <c r="J40" s="7" t="s">
        <v>121</v>
      </c>
    </row>
    <row r="41" spans="1:10" ht="15" customHeight="1" x14ac:dyDescent="0.25">
      <c r="A41" s="10">
        <v>212603</v>
      </c>
      <c r="B41" s="1" t="s">
        <v>111</v>
      </c>
      <c r="C41" s="1" t="s">
        <v>112</v>
      </c>
      <c r="D41" s="1" t="s">
        <v>113</v>
      </c>
      <c r="E41" s="1" t="s">
        <v>114</v>
      </c>
      <c r="F41" s="1" t="s">
        <v>203</v>
      </c>
      <c r="G41" s="1" t="s">
        <v>143</v>
      </c>
      <c r="H41" s="1" t="str">
        <f t="shared" si="0"/>
        <v>MADALENA CORDEIRO CARNEIRO</v>
      </c>
      <c r="I41" s="11" t="s">
        <v>220</v>
      </c>
      <c r="J41" s="7" t="s">
        <v>121</v>
      </c>
    </row>
    <row r="42" spans="1:10" ht="15" customHeight="1" x14ac:dyDescent="0.25">
      <c r="A42" s="10">
        <v>204198</v>
      </c>
      <c r="B42" s="1" t="s">
        <v>111</v>
      </c>
      <c r="C42" s="1" t="s">
        <v>112</v>
      </c>
      <c r="D42" s="1" t="s">
        <v>113</v>
      </c>
      <c r="E42" s="1" t="s">
        <v>114</v>
      </c>
      <c r="F42" s="1" t="s">
        <v>221</v>
      </c>
      <c r="G42" s="1" t="s">
        <v>222</v>
      </c>
      <c r="H42" s="1" t="str">
        <f t="shared" si="0"/>
        <v>ALICE REIS ASCENCAO</v>
      </c>
      <c r="I42" s="11" t="s">
        <v>223</v>
      </c>
      <c r="J42" s="7" t="s">
        <v>224</v>
      </c>
    </row>
    <row r="43" spans="1:10" ht="15" customHeight="1" x14ac:dyDescent="0.25">
      <c r="A43" s="10">
        <v>212610</v>
      </c>
      <c r="B43" s="1" t="s">
        <v>111</v>
      </c>
      <c r="C43" s="1" t="s">
        <v>112</v>
      </c>
      <c r="D43" s="1" t="s">
        <v>113</v>
      </c>
      <c r="E43" s="1" t="s">
        <v>114</v>
      </c>
      <c r="F43" s="1" t="s">
        <v>225</v>
      </c>
      <c r="G43" s="1" t="s">
        <v>226</v>
      </c>
      <c r="H43" s="1" t="str">
        <f t="shared" si="0"/>
        <v>CONSTANCA ALMEIDA ROCHA</v>
      </c>
      <c r="I43" s="11" t="s">
        <v>227</v>
      </c>
      <c r="J43" s="7" t="s">
        <v>121</v>
      </c>
    </row>
    <row r="44" spans="1:10" ht="15" customHeight="1" x14ac:dyDescent="0.25">
      <c r="A44" s="1">
        <v>130967</v>
      </c>
      <c r="B44" s="1" t="s">
        <v>228</v>
      </c>
      <c r="C44" s="1" t="s">
        <v>229</v>
      </c>
      <c r="D44" s="1" t="s">
        <v>230</v>
      </c>
      <c r="E44" s="1" t="s">
        <v>231</v>
      </c>
      <c r="F44" s="1" t="s">
        <v>232</v>
      </c>
      <c r="G44" s="1" t="s">
        <v>233</v>
      </c>
      <c r="H44" s="1" t="str">
        <f t="shared" si="0"/>
        <v>MARTA APOLINARIO MARTINS</v>
      </c>
      <c r="I44" s="8" t="s">
        <v>234</v>
      </c>
      <c r="J44" s="7" t="s">
        <v>235</v>
      </c>
    </row>
    <row r="45" spans="1:10" ht="15" customHeight="1" x14ac:dyDescent="0.25">
      <c r="A45" s="1">
        <v>206062</v>
      </c>
      <c r="B45" s="1" t="s">
        <v>228</v>
      </c>
      <c r="C45" s="1" t="s">
        <v>229</v>
      </c>
      <c r="D45" s="1" t="s">
        <v>230</v>
      </c>
      <c r="E45" s="1" t="s">
        <v>231</v>
      </c>
      <c r="F45" s="1" t="s">
        <v>236</v>
      </c>
      <c r="G45" s="1" t="s">
        <v>237</v>
      </c>
      <c r="H45" s="1" t="str">
        <f t="shared" si="0"/>
        <v>FRANCISCA ISABEL FIGUEIREDO</v>
      </c>
      <c r="I45" s="8" t="s">
        <v>238</v>
      </c>
      <c r="J45" s="7" t="s">
        <v>239</v>
      </c>
    </row>
    <row r="46" spans="1:10" ht="15" customHeight="1" x14ac:dyDescent="0.25">
      <c r="A46" s="1">
        <v>206023</v>
      </c>
      <c r="B46" s="1" t="s">
        <v>228</v>
      </c>
      <c r="C46" s="1" t="s">
        <v>229</v>
      </c>
      <c r="D46" s="1" t="s">
        <v>230</v>
      </c>
      <c r="E46" s="1" t="s">
        <v>231</v>
      </c>
      <c r="F46" s="1" t="s">
        <v>240</v>
      </c>
      <c r="G46" s="1" t="s">
        <v>241</v>
      </c>
      <c r="H46" s="1" t="str">
        <f t="shared" si="0"/>
        <v>INES MARIA FIGUEIREDO</v>
      </c>
      <c r="I46" s="8" t="s">
        <v>238</v>
      </c>
      <c r="J46" s="7" t="s">
        <v>235</v>
      </c>
    </row>
    <row r="47" spans="1:10" ht="15" customHeight="1" x14ac:dyDescent="0.25">
      <c r="A47" s="1">
        <v>128953</v>
      </c>
      <c r="B47" s="1" t="s">
        <v>228</v>
      </c>
      <c r="C47" s="1" t="s">
        <v>229</v>
      </c>
      <c r="D47" s="1" t="s">
        <v>230</v>
      </c>
      <c r="E47" s="1" t="s">
        <v>231</v>
      </c>
      <c r="F47" s="1" t="s">
        <v>242</v>
      </c>
      <c r="G47" s="1" t="s">
        <v>135</v>
      </c>
      <c r="H47" s="1" t="str">
        <f t="shared" si="0"/>
        <v>MARIANA ARRANZEIRO PAULINO</v>
      </c>
      <c r="I47" s="8" t="s">
        <v>243</v>
      </c>
      <c r="J47" s="7" t="s">
        <v>235</v>
      </c>
    </row>
    <row r="48" spans="1:10" ht="15" customHeight="1" x14ac:dyDescent="0.25">
      <c r="A48" s="1">
        <v>126462</v>
      </c>
      <c r="B48" s="1" t="s">
        <v>228</v>
      </c>
      <c r="C48" s="1" t="s">
        <v>229</v>
      </c>
      <c r="D48" s="1" t="s">
        <v>230</v>
      </c>
      <c r="E48" s="1" t="s">
        <v>231</v>
      </c>
      <c r="F48" s="1" t="s">
        <v>244</v>
      </c>
      <c r="G48" s="1" t="s">
        <v>169</v>
      </c>
      <c r="H48" s="1" t="str">
        <f t="shared" si="0"/>
        <v>ANA MIGUEL BARRETO</v>
      </c>
      <c r="I48" s="8" t="s">
        <v>245</v>
      </c>
      <c r="J48" s="7" t="s">
        <v>235</v>
      </c>
    </row>
    <row r="49" spans="1:10" ht="15" customHeight="1" x14ac:dyDescent="0.25">
      <c r="A49" s="1">
        <v>131139</v>
      </c>
      <c r="B49" s="1" t="s">
        <v>228</v>
      </c>
      <c r="C49" s="1" t="s">
        <v>229</v>
      </c>
      <c r="D49" s="1" t="s">
        <v>230</v>
      </c>
      <c r="E49" s="1" t="s">
        <v>231</v>
      </c>
      <c r="F49" s="1" t="s">
        <v>246</v>
      </c>
      <c r="G49" s="1" t="s">
        <v>247</v>
      </c>
      <c r="H49" s="1" t="str">
        <f t="shared" si="0"/>
        <v>RITA CASSIA FIGUEIREDO</v>
      </c>
      <c r="I49" s="8" t="s">
        <v>248</v>
      </c>
      <c r="J49" s="7" t="s">
        <v>235</v>
      </c>
    </row>
    <row r="50" spans="1:10" ht="15" customHeight="1" x14ac:dyDescent="0.25">
      <c r="A50" s="1">
        <v>130595</v>
      </c>
      <c r="B50" s="1" t="s">
        <v>228</v>
      </c>
      <c r="C50" s="1" t="s">
        <v>229</v>
      </c>
      <c r="D50" s="1" t="s">
        <v>230</v>
      </c>
      <c r="E50" s="1" t="s">
        <v>231</v>
      </c>
      <c r="F50" s="1" t="s">
        <v>249</v>
      </c>
      <c r="G50" s="1" t="s">
        <v>116</v>
      </c>
      <c r="H50" s="1" t="str">
        <f t="shared" si="0"/>
        <v>MARIA PALMA PEREIRA</v>
      </c>
      <c r="I50" s="8" t="s">
        <v>234</v>
      </c>
      <c r="J50" s="5"/>
    </row>
    <row r="51" spans="1:10" ht="15" customHeight="1" x14ac:dyDescent="0.25">
      <c r="A51" s="1">
        <v>206021</v>
      </c>
      <c r="B51" s="1" t="s">
        <v>228</v>
      </c>
      <c r="C51" s="1" t="s">
        <v>229</v>
      </c>
      <c r="D51" s="1" t="s">
        <v>230</v>
      </c>
      <c r="E51" s="1" t="s">
        <v>231</v>
      </c>
      <c r="F51" s="1" t="s">
        <v>250</v>
      </c>
      <c r="G51" s="1" t="s">
        <v>116</v>
      </c>
      <c r="H51" s="1" t="str">
        <f t="shared" si="0"/>
        <v>MARIA MARGARIDA CARAMELO</v>
      </c>
      <c r="I51" s="8" t="s">
        <v>251</v>
      </c>
      <c r="J51" s="7" t="s">
        <v>235</v>
      </c>
    </row>
    <row r="52" spans="1:10" ht="15" customHeight="1" x14ac:dyDescent="0.25">
      <c r="A52" s="1">
        <v>206022</v>
      </c>
      <c r="B52" s="1" t="s">
        <v>228</v>
      </c>
      <c r="C52" s="1" t="s">
        <v>229</v>
      </c>
      <c r="D52" s="1" t="s">
        <v>230</v>
      </c>
      <c r="E52" s="1" t="s">
        <v>231</v>
      </c>
      <c r="F52" s="1" t="s">
        <v>252</v>
      </c>
      <c r="G52" s="1" t="s">
        <v>155</v>
      </c>
      <c r="H52" s="1" t="str">
        <f t="shared" si="0"/>
        <v>LEONOR FRANCISCO ANASTÁCIO</v>
      </c>
      <c r="I52" s="8" t="s">
        <v>253</v>
      </c>
      <c r="J52" s="5"/>
    </row>
    <row r="53" spans="1:10" ht="15" customHeight="1" x14ac:dyDescent="0.25">
      <c r="A53" s="1">
        <v>206964</v>
      </c>
      <c r="B53" s="1" t="s">
        <v>228</v>
      </c>
      <c r="C53" s="1" t="s">
        <v>229</v>
      </c>
      <c r="D53" s="1" t="s">
        <v>230</v>
      </c>
      <c r="E53" s="1" t="s">
        <v>231</v>
      </c>
      <c r="F53" s="1" t="s">
        <v>254</v>
      </c>
      <c r="G53" s="1" t="s">
        <v>116</v>
      </c>
      <c r="H53" s="1" t="str">
        <f t="shared" si="0"/>
        <v>MARIA MADALENA PENA</v>
      </c>
      <c r="I53" s="8" t="s">
        <v>255</v>
      </c>
      <c r="J53" s="7" t="s">
        <v>235</v>
      </c>
    </row>
    <row r="54" spans="1:10" ht="15" customHeight="1" x14ac:dyDescent="0.25">
      <c r="A54" s="9">
        <v>128982</v>
      </c>
      <c r="B54" s="9" t="s">
        <v>228</v>
      </c>
      <c r="C54" s="1" t="s">
        <v>229</v>
      </c>
      <c r="D54" s="9" t="s">
        <v>230</v>
      </c>
      <c r="E54" s="9" t="s">
        <v>231</v>
      </c>
      <c r="F54" s="9" t="s">
        <v>256</v>
      </c>
      <c r="G54" s="9" t="s">
        <v>257</v>
      </c>
      <c r="H54" s="1" t="str">
        <f t="shared" si="0"/>
        <v>INES BEATRIZ MONSANTO</v>
      </c>
      <c r="I54" s="8" t="s">
        <v>258</v>
      </c>
      <c r="J54" s="5"/>
    </row>
    <row r="55" spans="1:10" ht="15" customHeight="1" x14ac:dyDescent="0.25">
      <c r="A55" s="12">
        <v>213167</v>
      </c>
      <c r="B55" s="1" t="s">
        <v>228</v>
      </c>
      <c r="C55" s="1" t="s">
        <v>229</v>
      </c>
      <c r="D55" s="1" t="s">
        <v>230</v>
      </c>
      <c r="E55" s="1" t="s">
        <v>231</v>
      </c>
      <c r="F55" s="1" t="s">
        <v>259</v>
      </c>
      <c r="G55" s="1" t="s">
        <v>222</v>
      </c>
      <c r="H55" s="1" t="str">
        <f t="shared" si="0"/>
        <v>ALICE LEAL QUITERIO</v>
      </c>
      <c r="I55" s="11" t="s">
        <v>260</v>
      </c>
      <c r="J55" s="7" t="s">
        <v>261</v>
      </c>
    </row>
    <row r="56" spans="1:10" ht="15" customHeight="1" x14ac:dyDescent="0.25">
      <c r="A56" s="12">
        <v>213626</v>
      </c>
      <c r="B56" s="1" t="s">
        <v>228</v>
      </c>
      <c r="C56" s="1" t="s">
        <v>229</v>
      </c>
      <c r="D56" s="1" t="s">
        <v>230</v>
      </c>
      <c r="E56" s="1" t="s">
        <v>231</v>
      </c>
      <c r="F56" s="1" t="s">
        <v>262</v>
      </c>
      <c r="G56" s="1" t="s">
        <v>263</v>
      </c>
      <c r="H56" s="1" t="str">
        <f t="shared" si="0"/>
        <v>CAMILA  SAMPAIO FERREIRA</v>
      </c>
      <c r="I56" s="11" t="s">
        <v>264</v>
      </c>
      <c r="J56" s="7" t="s">
        <v>235</v>
      </c>
    </row>
    <row r="57" spans="1:10" ht="15" customHeight="1" x14ac:dyDescent="0.25">
      <c r="A57" s="12">
        <v>213166</v>
      </c>
      <c r="B57" s="1" t="s">
        <v>228</v>
      </c>
      <c r="C57" s="1" t="s">
        <v>229</v>
      </c>
      <c r="D57" s="1" t="s">
        <v>230</v>
      </c>
      <c r="E57" s="1" t="s">
        <v>231</v>
      </c>
      <c r="F57" s="1" t="s">
        <v>265</v>
      </c>
      <c r="G57" s="1" t="s">
        <v>212</v>
      </c>
      <c r="H57" s="1" t="str">
        <f t="shared" si="0"/>
        <v>CARLOTA MARIA SANTOS</v>
      </c>
      <c r="I57" s="11" t="s">
        <v>266</v>
      </c>
      <c r="J57" s="7" t="s">
        <v>235</v>
      </c>
    </row>
    <row r="58" spans="1:10" ht="15" customHeight="1" x14ac:dyDescent="0.25">
      <c r="A58" s="12">
        <v>213627</v>
      </c>
      <c r="B58" s="1" t="s">
        <v>228</v>
      </c>
      <c r="C58" s="1" t="s">
        <v>229</v>
      </c>
      <c r="D58" s="1" t="s">
        <v>230</v>
      </c>
      <c r="E58" s="1" t="s">
        <v>231</v>
      </c>
      <c r="F58" s="1" t="s">
        <v>267</v>
      </c>
      <c r="G58" s="1" t="s">
        <v>268</v>
      </c>
      <c r="H58" s="1" t="str">
        <f t="shared" si="0"/>
        <v>RAQUEL SOFIA FALCAO</v>
      </c>
      <c r="I58" s="11" t="s">
        <v>269</v>
      </c>
      <c r="J58" s="7" t="s">
        <v>235</v>
      </c>
    </row>
    <row r="59" spans="1:10" ht="15" customHeight="1" x14ac:dyDescent="0.25">
      <c r="A59" s="12">
        <v>213162</v>
      </c>
      <c r="B59" s="1" t="s">
        <v>228</v>
      </c>
      <c r="C59" s="1" t="s">
        <v>229</v>
      </c>
      <c r="D59" s="1" t="s">
        <v>230</v>
      </c>
      <c r="E59" s="1" t="s">
        <v>231</v>
      </c>
      <c r="F59" s="1" t="s">
        <v>270</v>
      </c>
      <c r="G59" s="1" t="s">
        <v>209</v>
      </c>
      <c r="H59" s="1" t="str">
        <f t="shared" si="0"/>
        <v>TERESA MARIA CARAMELO</v>
      </c>
      <c r="I59" s="11" t="s">
        <v>271</v>
      </c>
      <c r="J59" s="7" t="s">
        <v>235</v>
      </c>
    </row>
    <row r="60" spans="1:10" ht="15" customHeight="1" x14ac:dyDescent="0.25">
      <c r="A60" s="12">
        <v>213159</v>
      </c>
      <c r="B60" s="1" t="s">
        <v>228</v>
      </c>
      <c r="C60" s="1" t="s">
        <v>229</v>
      </c>
      <c r="D60" s="1" t="s">
        <v>230</v>
      </c>
      <c r="E60" s="1" t="s">
        <v>231</v>
      </c>
      <c r="F60" s="1" t="s">
        <v>272</v>
      </c>
      <c r="G60" s="1" t="s">
        <v>273</v>
      </c>
      <c r="H60" s="1" t="str">
        <f t="shared" si="0"/>
        <v>MIRIAM REIS CACHULO</v>
      </c>
      <c r="I60" s="11" t="s">
        <v>274</v>
      </c>
      <c r="J60" s="7" t="s">
        <v>235</v>
      </c>
    </row>
    <row r="61" spans="1:10" ht="15" customHeight="1" x14ac:dyDescent="0.25">
      <c r="A61" s="12">
        <v>213158</v>
      </c>
      <c r="B61" s="1" t="s">
        <v>228</v>
      </c>
      <c r="C61" s="1" t="s">
        <v>229</v>
      </c>
      <c r="D61" s="1" t="s">
        <v>230</v>
      </c>
      <c r="E61" s="1" t="s">
        <v>231</v>
      </c>
      <c r="F61" s="1" t="s">
        <v>259</v>
      </c>
      <c r="G61" s="1" t="s">
        <v>196</v>
      </c>
      <c r="H61" s="1" t="str">
        <f t="shared" si="0"/>
        <v>BEATRIZ LEAL QUITERIO</v>
      </c>
      <c r="I61" s="11" t="s">
        <v>275</v>
      </c>
      <c r="J61" s="7" t="s">
        <v>261</v>
      </c>
    </row>
    <row r="62" spans="1:10" ht="15" customHeight="1" x14ac:dyDescent="0.25">
      <c r="A62" s="12">
        <v>213163</v>
      </c>
      <c r="B62" s="1" t="s">
        <v>228</v>
      </c>
      <c r="C62" s="1" t="s">
        <v>229</v>
      </c>
      <c r="D62" s="1" t="s">
        <v>230</v>
      </c>
      <c r="E62" s="1" t="s">
        <v>231</v>
      </c>
      <c r="F62" s="1" t="s">
        <v>276</v>
      </c>
      <c r="G62" s="1" t="s">
        <v>116</v>
      </c>
      <c r="H62" s="1" t="str">
        <f t="shared" si="0"/>
        <v>MARIA FRANCISCA MONIZ</v>
      </c>
      <c r="I62" s="11" t="s">
        <v>277</v>
      </c>
      <c r="J62" s="7" t="s">
        <v>235</v>
      </c>
    </row>
    <row r="63" spans="1:10" ht="15" customHeight="1" x14ac:dyDescent="0.25">
      <c r="A63" s="13">
        <v>133021</v>
      </c>
      <c r="B63" s="9" t="s">
        <v>278</v>
      </c>
      <c r="C63" s="14" t="s">
        <v>279</v>
      </c>
      <c r="D63" s="13" t="s">
        <v>280</v>
      </c>
      <c r="E63" s="9" t="s">
        <v>281</v>
      </c>
      <c r="F63" s="15" t="s">
        <v>282</v>
      </c>
      <c r="G63" s="15" t="s">
        <v>138</v>
      </c>
      <c r="H63" s="1" t="str">
        <f t="shared" si="0"/>
        <v>SOFIA CALVETE GASPAR</v>
      </c>
      <c r="I63" s="8" t="s">
        <v>283</v>
      </c>
      <c r="J63" s="5"/>
    </row>
    <row r="64" spans="1:10" ht="15" customHeight="1" x14ac:dyDescent="0.25">
      <c r="A64" s="13">
        <v>130291</v>
      </c>
      <c r="B64" s="9" t="s">
        <v>278</v>
      </c>
      <c r="C64" s="14" t="s">
        <v>279</v>
      </c>
      <c r="D64" s="13" t="s">
        <v>280</v>
      </c>
      <c r="E64" s="9" t="s">
        <v>281</v>
      </c>
      <c r="F64" s="15" t="s">
        <v>284</v>
      </c>
      <c r="G64" s="15" t="s">
        <v>204</v>
      </c>
      <c r="H64" s="1" t="str">
        <f t="shared" si="0"/>
        <v>MATILDE FAUSTINO PEREIRA</v>
      </c>
      <c r="I64" s="8" t="s">
        <v>285</v>
      </c>
      <c r="J64" s="5"/>
    </row>
    <row r="65" spans="1:10" ht="15" customHeight="1" x14ac:dyDescent="0.25">
      <c r="A65" s="13">
        <v>130292</v>
      </c>
      <c r="B65" s="9" t="s">
        <v>278</v>
      </c>
      <c r="C65" s="14" t="s">
        <v>279</v>
      </c>
      <c r="D65" s="13" t="s">
        <v>280</v>
      </c>
      <c r="E65" s="9" t="s">
        <v>281</v>
      </c>
      <c r="F65" s="15" t="s">
        <v>286</v>
      </c>
      <c r="G65" s="15" t="s">
        <v>287</v>
      </c>
      <c r="H65" s="1" t="str">
        <f t="shared" si="0"/>
        <v>MARINA CARREIRA DIAS</v>
      </c>
      <c r="I65" s="8" t="s">
        <v>288</v>
      </c>
      <c r="J65" s="5"/>
    </row>
    <row r="66" spans="1:10" ht="15" customHeight="1" x14ac:dyDescent="0.25">
      <c r="A66" s="13">
        <v>126700</v>
      </c>
      <c r="B66" s="9" t="s">
        <v>278</v>
      </c>
      <c r="C66" s="14" t="s">
        <v>279</v>
      </c>
      <c r="D66" s="13" t="s">
        <v>280</v>
      </c>
      <c r="E66" s="9" t="s">
        <v>281</v>
      </c>
      <c r="F66" s="15" t="s">
        <v>289</v>
      </c>
      <c r="G66" s="15" t="s">
        <v>116</v>
      </c>
      <c r="H66" s="1" t="str">
        <f t="shared" si="0"/>
        <v>MARIA EDUARDA OLIVEIRA</v>
      </c>
      <c r="I66" s="8" t="s">
        <v>290</v>
      </c>
      <c r="J66" s="5"/>
    </row>
    <row r="67" spans="1:10" ht="15" customHeight="1" x14ac:dyDescent="0.25">
      <c r="A67" s="13">
        <v>133367</v>
      </c>
      <c r="B67" s="9" t="s">
        <v>278</v>
      </c>
      <c r="C67" s="14" t="s">
        <v>279</v>
      </c>
      <c r="D67" s="13" t="s">
        <v>280</v>
      </c>
      <c r="E67" s="9" t="s">
        <v>281</v>
      </c>
      <c r="F67" s="15" t="s">
        <v>291</v>
      </c>
      <c r="G67" s="15" t="s">
        <v>292</v>
      </c>
      <c r="H67" s="1" t="str">
        <f t="shared" ref="H67:H130" si="1">G67&amp;" "&amp;F67</f>
        <v>DORA ALEXANDRA BRÁS</v>
      </c>
      <c r="I67" s="8" t="s">
        <v>293</v>
      </c>
      <c r="J67" s="5"/>
    </row>
    <row r="68" spans="1:10" ht="15" customHeight="1" x14ac:dyDescent="0.25">
      <c r="A68" s="9">
        <v>130241</v>
      </c>
      <c r="B68" s="9" t="s">
        <v>278</v>
      </c>
      <c r="C68" s="14" t="s">
        <v>279</v>
      </c>
      <c r="D68" s="9" t="s">
        <v>280</v>
      </c>
      <c r="E68" s="9" t="s">
        <v>281</v>
      </c>
      <c r="F68" s="9" t="s">
        <v>284</v>
      </c>
      <c r="G68" s="9" t="s">
        <v>204</v>
      </c>
      <c r="H68" s="1" t="str">
        <f t="shared" si="1"/>
        <v>MATILDE FAUSTINO PEREIRA</v>
      </c>
      <c r="I68" s="8" t="s">
        <v>285</v>
      </c>
      <c r="J68" s="5"/>
    </row>
    <row r="69" spans="1:10" ht="15" customHeight="1" x14ac:dyDescent="0.25">
      <c r="A69" s="9">
        <v>130208</v>
      </c>
      <c r="B69" s="9" t="s">
        <v>278</v>
      </c>
      <c r="C69" s="14" t="s">
        <v>279</v>
      </c>
      <c r="D69" s="9" t="s">
        <v>280</v>
      </c>
      <c r="E69" s="9" t="s">
        <v>281</v>
      </c>
      <c r="F69" s="9" t="s">
        <v>294</v>
      </c>
      <c r="G69" s="9" t="s">
        <v>116</v>
      </c>
      <c r="H69" s="1" t="str">
        <f t="shared" si="1"/>
        <v>MARIA CALADO DUARTE</v>
      </c>
      <c r="I69" s="8" t="s">
        <v>295</v>
      </c>
      <c r="J69" s="5"/>
    </row>
    <row r="70" spans="1:10" ht="15" customHeight="1" x14ac:dyDescent="0.25">
      <c r="A70" s="9">
        <v>123515</v>
      </c>
      <c r="B70" s="9" t="s">
        <v>278</v>
      </c>
      <c r="C70" s="14" t="s">
        <v>279</v>
      </c>
      <c r="D70" s="9" t="s">
        <v>280</v>
      </c>
      <c r="E70" s="9" t="s">
        <v>281</v>
      </c>
      <c r="F70" s="9" t="s">
        <v>296</v>
      </c>
      <c r="G70" s="9" t="s">
        <v>163</v>
      </c>
      <c r="H70" s="1" t="str">
        <f t="shared" si="1"/>
        <v>DANIELA PEREIRA CORRÃO</v>
      </c>
      <c r="I70" s="8" t="s">
        <v>297</v>
      </c>
      <c r="J70" s="5"/>
    </row>
    <row r="71" spans="1:10" ht="15" customHeight="1" x14ac:dyDescent="0.25">
      <c r="A71" s="1">
        <v>202420</v>
      </c>
      <c r="B71" s="1" t="s">
        <v>228</v>
      </c>
      <c r="C71" s="1" t="s">
        <v>298</v>
      </c>
      <c r="D71" s="1" t="s">
        <v>299</v>
      </c>
      <c r="E71" s="1" t="s">
        <v>300</v>
      </c>
      <c r="F71" s="1" t="s">
        <v>301</v>
      </c>
      <c r="G71" s="1" t="s">
        <v>169</v>
      </c>
      <c r="H71" s="1" t="str">
        <f t="shared" si="1"/>
        <v>ANA BEATRIZ BOTELHO</v>
      </c>
      <c r="I71" s="8" t="s">
        <v>302</v>
      </c>
      <c r="J71" s="5"/>
    </row>
    <row r="72" spans="1:10" ht="15" customHeight="1" x14ac:dyDescent="0.25">
      <c r="A72" s="1">
        <v>130046</v>
      </c>
      <c r="B72" s="1" t="s">
        <v>228</v>
      </c>
      <c r="C72" s="1" t="s">
        <v>298</v>
      </c>
      <c r="D72" s="1" t="s">
        <v>299</v>
      </c>
      <c r="E72" s="1" t="s">
        <v>300</v>
      </c>
      <c r="F72" s="1" t="s">
        <v>303</v>
      </c>
      <c r="G72" s="1" t="s">
        <v>304</v>
      </c>
      <c r="H72" s="1" t="str">
        <f t="shared" si="1"/>
        <v>DEBORA LUIS LOPES</v>
      </c>
      <c r="I72" s="8" t="s">
        <v>305</v>
      </c>
      <c r="J72" s="5"/>
    </row>
    <row r="73" spans="1:10" ht="15" customHeight="1" x14ac:dyDescent="0.25">
      <c r="A73" s="16">
        <v>109184</v>
      </c>
      <c r="B73" s="9" t="s">
        <v>306</v>
      </c>
      <c r="C73" s="1" t="s">
        <v>307</v>
      </c>
      <c r="D73" s="17" t="s">
        <v>308</v>
      </c>
      <c r="E73" s="1" t="s">
        <v>309</v>
      </c>
      <c r="F73" s="1" t="s">
        <v>310</v>
      </c>
      <c r="G73" s="1" t="s">
        <v>132</v>
      </c>
      <c r="H73" s="1" t="str">
        <f t="shared" si="1"/>
        <v>FILIPA ABREU PIRES</v>
      </c>
      <c r="I73" s="4" t="s">
        <v>311</v>
      </c>
      <c r="J73" s="7" t="s">
        <v>312</v>
      </c>
    </row>
    <row r="74" spans="1:10" ht="15" customHeight="1" x14ac:dyDescent="0.25">
      <c r="A74" s="1">
        <v>131584</v>
      </c>
      <c r="B74" s="1" t="s">
        <v>313</v>
      </c>
      <c r="C74" s="1" t="s">
        <v>314</v>
      </c>
      <c r="D74" s="1" t="s">
        <v>315</v>
      </c>
      <c r="E74" s="1" t="s">
        <v>316</v>
      </c>
      <c r="F74" s="1" t="s">
        <v>317</v>
      </c>
      <c r="G74" s="1" t="s">
        <v>318</v>
      </c>
      <c r="H74" s="1" t="str">
        <f t="shared" si="1"/>
        <v>JULIANA MIRANDA BAPTISTA</v>
      </c>
      <c r="I74" s="8" t="s">
        <v>319</v>
      </c>
      <c r="J74" s="5"/>
    </row>
    <row r="75" spans="1:10" ht="15" customHeight="1" x14ac:dyDescent="0.25">
      <c r="A75" s="1">
        <v>148750</v>
      </c>
      <c r="B75" s="1" t="s">
        <v>313</v>
      </c>
      <c r="C75" s="1" t="s">
        <v>314</v>
      </c>
      <c r="D75" s="1" t="s">
        <v>315</v>
      </c>
      <c r="E75" s="1" t="s">
        <v>316</v>
      </c>
      <c r="F75" s="1" t="s">
        <v>320</v>
      </c>
      <c r="G75" s="1" t="s">
        <v>321</v>
      </c>
      <c r="H75" s="1" t="str">
        <f t="shared" si="1"/>
        <v>IARA FIDALGO MARQUES</v>
      </c>
      <c r="I75" s="8" t="s">
        <v>322</v>
      </c>
      <c r="J75" s="7" t="s">
        <v>323</v>
      </c>
    </row>
    <row r="76" spans="1:10" ht="15" customHeight="1" x14ac:dyDescent="0.25">
      <c r="A76" s="1">
        <v>131815</v>
      </c>
      <c r="B76" s="1" t="s">
        <v>313</v>
      </c>
      <c r="C76" s="1" t="s">
        <v>314</v>
      </c>
      <c r="D76" s="1" t="s">
        <v>315</v>
      </c>
      <c r="E76" s="1" t="s">
        <v>316</v>
      </c>
      <c r="F76" s="1" t="s">
        <v>324</v>
      </c>
      <c r="G76" s="1" t="s">
        <v>126</v>
      </c>
      <c r="H76" s="1" t="str">
        <f t="shared" si="1"/>
        <v>CATARINA VIEIRA MARTINS</v>
      </c>
      <c r="I76" s="8" t="s">
        <v>325</v>
      </c>
      <c r="J76" s="5"/>
    </row>
    <row r="77" spans="1:10" ht="15" customHeight="1" x14ac:dyDescent="0.25">
      <c r="A77" s="1">
        <v>133063</v>
      </c>
      <c r="B77" s="1" t="s">
        <v>313</v>
      </c>
      <c r="C77" s="1" t="s">
        <v>314</v>
      </c>
      <c r="D77" s="1" t="s">
        <v>315</v>
      </c>
      <c r="E77" s="1" t="s">
        <v>316</v>
      </c>
      <c r="F77" s="1" t="s">
        <v>326</v>
      </c>
      <c r="G77" s="1" t="s">
        <v>327</v>
      </c>
      <c r="H77" s="1" t="str">
        <f t="shared" si="1"/>
        <v>MARGARIDA VIEIRA SANTOS</v>
      </c>
      <c r="I77" s="8" t="s">
        <v>328</v>
      </c>
      <c r="J77" s="5"/>
    </row>
    <row r="78" spans="1:10" ht="15" customHeight="1" x14ac:dyDescent="0.25">
      <c r="A78" s="1">
        <v>131582</v>
      </c>
      <c r="B78" s="1" t="s">
        <v>313</v>
      </c>
      <c r="C78" s="1" t="s">
        <v>314</v>
      </c>
      <c r="D78" s="1" t="s">
        <v>315</v>
      </c>
      <c r="E78" s="1" t="s">
        <v>316</v>
      </c>
      <c r="F78" s="1" t="s">
        <v>329</v>
      </c>
      <c r="G78" s="1" t="s">
        <v>126</v>
      </c>
      <c r="H78" s="1" t="str">
        <f t="shared" si="1"/>
        <v>CATARINA SOUSA CASTRO</v>
      </c>
      <c r="I78" s="8" t="s">
        <v>330</v>
      </c>
      <c r="J78" s="7" t="s">
        <v>261</v>
      </c>
    </row>
    <row r="79" spans="1:10" ht="15" customHeight="1" x14ac:dyDescent="0.25">
      <c r="A79" s="1">
        <v>206271</v>
      </c>
      <c r="B79" s="1" t="s">
        <v>313</v>
      </c>
      <c r="C79" s="1" t="s">
        <v>314</v>
      </c>
      <c r="D79" s="1" t="s">
        <v>315</v>
      </c>
      <c r="E79" s="1" t="s">
        <v>316</v>
      </c>
      <c r="F79" s="1" t="s">
        <v>331</v>
      </c>
      <c r="G79" s="1" t="s">
        <v>247</v>
      </c>
      <c r="H79" s="1" t="str">
        <f t="shared" si="1"/>
        <v xml:space="preserve">RITA PEREIRA SOUSA </v>
      </c>
      <c r="I79" s="8" t="s">
        <v>332</v>
      </c>
      <c r="J79" s="5"/>
    </row>
    <row r="80" spans="1:10" ht="15" customHeight="1" x14ac:dyDescent="0.25">
      <c r="A80" s="9">
        <v>131810</v>
      </c>
      <c r="B80" s="9" t="s">
        <v>313</v>
      </c>
      <c r="C80" s="1" t="s">
        <v>314</v>
      </c>
      <c r="D80" s="9" t="s">
        <v>315</v>
      </c>
      <c r="E80" s="9" t="s">
        <v>316</v>
      </c>
      <c r="F80" s="9" t="s">
        <v>333</v>
      </c>
      <c r="G80" s="9" t="s">
        <v>334</v>
      </c>
      <c r="H80" s="1" t="str">
        <f t="shared" si="1"/>
        <v>INÊS VALENTE TAVARES</v>
      </c>
      <c r="I80" s="8" t="s">
        <v>335</v>
      </c>
      <c r="J80" s="5"/>
    </row>
    <row r="81" spans="1:10" ht="15" customHeight="1" x14ac:dyDescent="0.25">
      <c r="A81" s="1">
        <v>209389</v>
      </c>
      <c r="B81" s="1" t="s">
        <v>336</v>
      </c>
      <c r="C81" s="1" t="s">
        <v>314</v>
      </c>
      <c r="D81" s="1" t="s">
        <v>315</v>
      </c>
      <c r="E81" s="1" t="s">
        <v>316</v>
      </c>
      <c r="F81" s="1" t="s">
        <v>337</v>
      </c>
      <c r="G81" s="1" t="s">
        <v>155</v>
      </c>
      <c r="H81" s="1" t="str">
        <f t="shared" si="1"/>
        <v>LEONOR DA SILVA CORREIA</v>
      </c>
      <c r="I81" s="4" t="s">
        <v>338</v>
      </c>
      <c r="J81" s="7" t="s">
        <v>323</v>
      </c>
    </row>
    <row r="82" spans="1:10" ht="15" customHeight="1" x14ac:dyDescent="0.25">
      <c r="A82" s="18">
        <v>210563</v>
      </c>
      <c r="B82" s="1" t="s">
        <v>313</v>
      </c>
      <c r="C82" s="1" t="s">
        <v>314</v>
      </c>
      <c r="D82" s="1" t="s">
        <v>315</v>
      </c>
      <c r="E82" s="1" t="s">
        <v>316</v>
      </c>
      <c r="F82" s="12" t="s">
        <v>339</v>
      </c>
      <c r="G82" s="12" t="s">
        <v>340</v>
      </c>
      <c r="H82" s="1" t="str">
        <f t="shared" si="1"/>
        <v>MARISOL SILVA PEREIRA</v>
      </c>
      <c r="I82" s="4" t="s">
        <v>341</v>
      </c>
      <c r="J82" s="5"/>
    </row>
    <row r="83" spans="1:10" ht="15" customHeight="1" x14ac:dyDescent="0.25">
      <c r="A83" s="18">
        <v>206272</v>
      </c>
      <c r="B83" s="1" t="s">
        <v>313</v>
      </c>
      <c r="C83" s="1" t="s">
        <v>314</v>
      </c>
      <c r="D83" s="1" t="s">
        <v>315</v>
      </c>
      <c r="E83" s="1" t="s">
        <v>316</v>
      </c>
      <c r="F83" s="12" t="s">
        <v>342</v>
      </c>
      <c r="G83" s="12" t="s">
        <v>343</v>
      </c>
      <c r="H83" s="1" t="str">
        <f t="shared" si="1"/>
        <v>ANA FILIPA RODRIGUES</v>
      </c>
      <c r="I83" s="4" t="s">
        <v>344</v>
      </c>
      <c r="J83" s="5"/>
    </row>
    <row r="84" spans="1:10" ht="15" customHeight="1" x14ac:dyDescent="0.25">
      <c r="A84" s="18">
        <v>209715</v>
      </c>
      <c r="B84" s="1" t="s">
        <v>313</v>
      </c>
      <c r="C84" s="1" t="s">
        <v>314</v>
      </c>
      <c r="D84" s="1" t="s">
        <v>315</v>
      </c>
      <c r="E84" s="1" t="s">
        <v>316</v>
      </c>
      <c r="F84" s="12" t="s">
        <v>345</v>
      </c>
      <c r="G84" s="12" t="s">
        <v>196</v>
      </c>
      <c r="H84" s="1" t="str">
        <f t="shared" si="1"/>
        <v>BEATRIZ SILVA MARAVALHAS</v>
      </c>
      <c r="I84" s="4" t="s">
        <v>346</v>
      </c>
      <c r="J84" s="7" t="s">
        <v>323</v>
      </c>
    </row>
    <row r="85" spans="1:10" ht="15" customHeight="1" x14ac:dyDescent="0.25">
      <c r="A85" s="1">
        <v>125781</v>
      </c>
      <c r="B85" s="1" t="s">
        <v>336</v>
      </c>
      <c r="C85" s="1" t="s">
        <v>347</v>
      </c>
      <c r="D85" s="1" t="s">
        <v>348</v>
      </c>
      <c r="E85" s="1" t="s">
        <v>349</v>
      </c>
      <c r="F85" s="1" t="s">
        <v>350</v>
      </c>
      <c r="G85" s="1" t="s">
        <v>135</v>
      </c>
      <c r="H85" s="1" t="str">
        <f t="shared" si="1"/>
        <v>MARIANA SOUSA ROCHA</v>
      </c>
      <c r="I85" s="8" t="s">
        <v>351</v>
      </c>
      <c r="J85" s="7" t="s">
        <v>352</v>
      </c>
    </row>
    <row r="86" spans="1:10" ht="15" customHeight="1" x14ac:dyDescent="0.25">
      <c r="A86" s="1">
        <v>130541</v>
      </c>
      <c r="B86" s="1" t="s">
        <v>336</v>
      </c>
      <c r="C86" s="1" t="s">
        <v>347</v>
      </c>
      <c r="D86" s="1" t="s">
        <v>348</v>
      </c>
      <c r="E86" s="1" t="s">
        <v>349</v>
      </c>
      <c r="F86" s="1" t="s">
        <v>353</v>
      </c>
      <c r="G86" s="1" t="s">
        <v>354</v>
      </c>
      <c r="H86" s="1" t="str">
        <f t="shared" si="1"/>
        <v>JANE SILVA COSTA</v>
      </c>
      <c r="I86" s="8" t="s">
        <v>355</v>
      </c>
      <c r="J86" s="5"/>
    </row>
    <row r="87" spans="1:10" ht="15" customHeight="1" x14ac:dyDescent="0.25">
      <c r="A87" s="1">
        <v>201739</v>
      </c>
      <c r="B87" s="1" t="s">
        <v>336</v>
      </c>
      <c r="C87" s="1" t="s">
        <v>347</v>
      </c>
      <c r="D87" s="1" t="s">
        <v>348</v>
      </c>
      <c r="E87" s="1" t="s">
        <v>349</v>
      </c>
      <c r="F87" s="1" t="s">
        <v>356</v>
      </c>
      <c r="G87" s="1" t="s">
        <v>241</v>
      </c>
      <c r="H87" s="1" t="str">
        <f t="shared" si="1"/>
        <v>INES MARIA DUBINI</v>
      </c>
      <c r="I87" s="8" t="s">
        <v>357</v>
      </c>
      <c r="J87" s="7" t="s">
        <v>358</v>
      </c>
    </row>
    <row r="88" spans="1:10" ht="15" customHeight="1" x14ac:dyDescent="0.25">
      <c r="A88" s="1">
        <v>201128</v>
      </c>
      <c r="B88" s="1" t="s">
        <v>336</v>
      </c>
      <c r="C88" s="1" t="s">
        <v>347</v>
      </c>
      <c r="D88" s="1" t="s">
        <v>348</v>
      </c>
      <c r="E88" s="1" t="s">
        <v>349</v>
      </c>
      <c r="F88" s="1" t="s">
        <v>359</v>
      </c>
      <c r="G88" s="1" t="s">
        <v>138</v>
      </c>
      <c r="H88" s="1" t="str">
        <f t="shared" si="1"/>
        <v>SOFIA CORREIA CUNHA</v>
      </c>
      <c r="I88" s="8" t="s">
        <v>360</v>
      </c>
      <c r="J88" s="7" t="s">
        <v>361</v>
      </c>
    </row>
    <row r="89" spans="1:10" ht="15" customHeight="1" x14ac:dyDescent="0.25">
      <c r="A89" s="1">
        <v>201127</v>
      </c>
      <c r="B89" s="1" t="s">
        <v>336</v>
      </c>
      <c r="C89" s="1" t="s">
        <v>347</v>
      </c>
      <c r="D89" s="1" t="s">
        <v>348</v>
      </c>
      <c r="E89" s="1" t="s">
        <v>349</v>
      </c>
      <c r="F89" s="1" t="s">
        <v>362</v>
      </c>
      <c r="G89" s="1" t="s">
        <v>237</v>
      </c>
      <c r="H89" s="1" t="str">
        <f t="shared" si="1"/>
        <v>FRANCISCA MIHALACHE</v>
      </c>
      <c r="I89" s="8" t="s">
        <v>363</v>
      </c>
      <c r="J89" s="7" t="s">
        <v>145</v>
      </c>
    </row>
    <row r="90" spans="1:10" ht="15" customHeight="1" x14ac:dyDescent="0.25">
      <c r="A90" s="1">
        <v>203192</v>
      </c>
      <c r="B90" s="1" t="s">
        <v>336</v>
      </c>
      <c r="C90" s="1" t="s">
        <v>347</v>
      </c>
      <c r="D90" s="1" t="s">
        <v>348</v>
      </c>
      <c r="E90" s="1" t="s">
        <v>349</v>
      </c>
      <c r="F90" s="1" t="s">
        <v>364</v>
      </c>
      <c r="G90" s="1" t="s">
        <v>365</v>
      </c>
      <c r="H90" s="1" t="str">
        <f t="shared" si="1"/>
        <v>RAFAELA PINTO PINTO</v>
      </c>
      <c r="I90" s="8" t="s">
        <v>366</v>
      </c>
      <c r="J90" s="5"/>
    </row>
    <row r="91" spans="1:10" ht="15" customHeight="1" x14ac:dyDescent="0.25">
      <c r="A91" s="1">
        <v>203212</v>
      </c>
      <c r="B91" s="1" t="s">
        <v>336</v>
      </c>
      <c r="C91" s="1" t="s">
        <v>347</v>
      </c>
      <c r="D91" s="1" t="s">
        <v>348</v>
      </c>
      <c r="E91" s="1" t="s">
        <v>349</v>
      </c>
      <c r="F91" s="1" t="s">
        <v>367</v>
      </c>
      <c r="G91" s="1" t="s">
        <v>368</v>
      </c>
      <c r="H91" s="1" t="str">
        <f t="shared" si="1"/>
        <v>LILIANA COSTA SOARES</v>
      </c>
      <c r="I91" s="8" t="s">
        <v>369</v>
      </c>
      <c r="J91" s="7" t="s">
        <v>370</v>
      </c>
    </row>
    <row r="92" spans="1:10" ht="15" customHeight="1" x14ac:dyDescent="0.25">
      <c r="A92" s="1">
        <v>203194</v>
      </c>
      <c r="B92" s="1" t="s">
        <v>336</v>
      </c>
      <c r="C92" s="1" t="s">
        <v>347</v>
      </c>
      <c r="D92" s="1" t="s">
        <v>348</v>
      </c>
      <c r="E92" s="1" t="s">
        <v>349</v>
      </c>
      <c r="F92" s="1" t="s">
        <v>371</v>
      </c>
      <c r="G92" s="1" t="s">
        <v>372</v>
      </c>
      <c r="H92" s="1" t="str">
        <f t="shared" si="1"/>
        <v>MATILDE  PINTO SOUSA</v>
      </c>
      <c r="I92" s="8" t="s">
        <v>373</v>
      </c>
      <c r="J92" s="7" t="s">
        <v>370</v>
      </c>
    </row>
    <row r="93" spans="1:10" ht="15" customHeight="1" x14ac:dyDescent="0.25">
      <c r="A93" s="1">
        <v>202791</v>
      </c>
      <c r="B93" s="1" t="s">
        <v>336</v>
      </c>
      <c r="C93" s="1" t="s">
        <v>347</v>
      </c>
      <c r="D93" s="1" t="s">
        <v>348</v>
      </c>
      <c r="E93" s="1" t="s">
        <v>349</v>
      </c>
      <c r="F93" s="1" t="s">
        <v>374</v>
      </c>
      <c r="G93" s="1" t="s">
        <v>123</v>
      </c>
      <c r="H93" s="1" t="str">
        <f t="shared" si="1"/>
        <v>CAROLINA SANTOS SOUSA</v>
      </c>
      <c r="I93" s="8" t="s">
        <v>375</v>
      </c>
      <c r="J93" s="5"/>
    </row>
    <row r="94" spans="1:10" ht="15" customHeight="1" x14ac:dyDescent="0.25">
      <c r="A94" s="1">
        <v>203191</v>
      </c>
      <c r="B94" s="1" t="s">
        <v>336</v>
      </c>
      <c r="C94" s="1" t="s">
        <v>347</v>
      </c>
      <c r="D94" s="1" t="s">
        <v>348</v>
      </c>
      <c r="E94" s="1" t="s">
        <v>349</v>
      </c>
      <c r="F94" s="1" t="s">
        <v>376</v>
      </c>
      <c r="G94" s="1" t="s">
        <v>169</v>
      </c>
      <c r="H94" s="1" t="str">
        <f t="shared" si="1"/>
        <v>ANA BEATRIZ CARDOSO</v>
      </c>
      <c r="I94" s="8" t="s">
        <v>377</v>
      </c>
      <c r="J94" s="7" t="s">
        <v>378</v>
      </c>
    </row>
    <row r="95" spans="1:10" ht="15" customHeight="1" x14ac:dyDescent="0.25">
      <c r="A95" s="1">
        <v>203190</v>
      </c>
      <c r="B95" s="1" t="s">
        <v>336</v>
      </c>
      <c r="C95" s="1" t="s">
        <v>347</v>
      </c>
      <c r="D95" s="1" t="s">
        <v>348</v>
      </c>
      <c r="E95" s="1" t="s">
        <v>349</v>
      </c>
      <c r="F95" s="1" t="s">
        <v>379</v>
      </c>
      <c r="G95" s="1" t="s">
        <v>380</v>
      </c>
      <c r="H95" s="1" t="str">
        <f t="shared" si="1"/>
        <v>ALEXANDRA MARIA CARDOSO</v>
      </c>
      <c r="I95" s="8" t="s">
        <v>377</v>
      </c>
      <c r="J95" s="5"/>
    </row>
    <row r="96" spans="1:10" ht="15" customHeight="1" x14ac:dyDescent="0.25">
      <c r="A96" s="9">
        <v>206168</v>
      </c>
      <c r="B96" s="9" t="s">
        <v>336</v>
      </c>
      <c r="C96" s="1" t="s">
        <v>347</v>
      </c>
      <c r="D96" s="9" t="s">
        <v>348</v>
      </c>
      <c r="E96" s="9" t="s">
        <v>349</v>
      </c>
      <c r="F96" s="9" t="s">
        <v>381</v>
      </c>
      <c r="G96" s="9" t="s">
        <v>382</v>
      </c>
      <c r="H96" s="1" t="str">
        <f t="shared" si="1"/>
        <v>ANDREA SOBIESKA MOREIRA</v>
      </c>
      <c r="I96" s="8" t="s">
        <v>383</v>
      </c>
      <c r="J96" s="5"/>
    </row>
    <row r="97" spans="1:10" ht="15" customHeight="1" x14ac:dyDescent="0.25">
      <c r="A97" s="9">
        <v>126450</v>
      </c>
      <c r="B97" s="9" t="s">
        <v>336</v>
      </c>
      <c r="C97" s="1" t="s">
        <v>347</v>
      </c>
      <c r="D97" s="9" t="s">
        <v>348</v>
      </c>
      <c r="E97" s="9" t="s">
        <v>349</v>
      </c>
      <c r="F97" s="9" t="s">
        <v>379</v>
      </c>
      <c r="G97" s="9" t="s">
        <v>380</v>
      </c>
      <c r="H97" s="1" t="str">
        <f t="shared" si="1"/>
        <v>ALEXANDRA MARIA CARDOSO</v>
      </c>
      <c r="I97" s="8" t="s">
        <v>384</v>
      </c>
      <c r="J97" s="5"/>
    </row>
    <row r="98" spans="1:10" ht="15" customHeight="1" x14ac:dyDescent="0.25">
      <c r="A98" s="1">
        <v>104419</v>
      </c>
      <c r="B98" s="1" t="s">
        <v>336</v>
      </c>
      <c r="C98" s="1" t="s">
        <v>347</v>
      </c>
      <c r="D98" s="1" t="s">
        <v>348</v>
      </c>
      <c r="E98" s="1" t="s">
        <v>349</v>
      </c>
      <c r="F98" s="1" t="s">
        <v>385</v>
      </c>
      <c r="G98" s="1" t="s">
        <v>386</v>
      </c>
      <c r="H98" s="1" t="str">
        <f t="shared" si="1"/>
        <v>DIANA SANCHES GOMES</v>
      </c>
      <c r="I98" s="8" t="s">
        <v>387</v>
      </c>
      <c r="J98" s="5"/>
    </row>
    <row r="99" spans="1:10" ht="15" customHeight="1" x14ac:dyDescent="0.25">
      <c r="A99" s="19">
        <v>208953</v>
      </c>
      <c r="B99" s="1" t="s">
        <v>336</v>
      </c>
      <c r="C99" s="1" t="s">
        <v>347</v>
      </c>
      <c r="D99" s="1" t="s">
        <v>348</v>
      </c>
      <c r="E99" s="1" t="s">
        <v>349</v>
      </c>
      <c r="F99" s="1" t="s">
        <v>388</v>
      </c>
      <c r="G99" s="1" t="s">
        <v>222</v>
      </c>
      <c r="H99" s="1" t="str">
        <f t="shared" si="1"/>
        <v>ALICE LAGE BARBOSA</v>
      </c>
      <c r="I99" s="4" t="s">
        <v>389</v>
      </c>
      <c r="J99" s="5"/>
    </row>
    <row r="100" spans="1:10" ht="15" customHeight="1" x14ac:dyDescent="0.25">
      <c r="A100" s="19">
        <v>133205</v>
      </c>
      <c r="B100" s="1" t="s">
        <v>336</v>
      </c>
      <c r="C100" s="1" t="s">
        <v>347</v>
      </c>
      <c r="D100" s="1" t="s">
        <v>348</v>
      </c>
      <c r="E100" s="1" t="s">
        <v>349</v>
      </c>
      <c r="F100" s="1" t="s">
        <v>390</v>
      </c>
      <c r="G100" s="1" t="s">
        <v>391</v>
      </c>
      <c r="H100" s="1" t="str">
        <f t="shared" si="1"/>
        <v>ARIANA FILIPA MEIRELES</v>
      </c>
      <c r="I100" s="4" t="s">
        <v>392</v>
      </c>
      <c r="J100" s="7" t="s">
        <v>194</v>
      </c>
    </row>
    <row r="101" spans="1:10" ht="15" customHeight="1" x14ac:dyDescent="0.25">
      <c r="A101" s="19">
        <v>208904</v>
      </c>
      <c r="B101" s="1" t="s">
        <v>336</v>
      </c>
      <c r="C101" s="1" t="s">
        <v>347</v>
      </c>
      <c r="D101" s="1" t="s">
        <v>348</v>
      </c>
      <c r="E101" s="1" t="s">
        <v>349</v>
      </c>
      <c r="F101" s="1" t="s">
        <v>393</v>
      </c>
      <c r="G101" s="1" t="s">
        <v>196</v>
      </c>
      <c r="H101" s="1" t="str">
        <f t="shared" si="1"/>
        <v>BEATRIZ DORIA VASCONCELOS</v>
      </c>
      <c r="I101" s="4" t="s">
        <v>394</v>
      </c>
      <c r="J101" s="5"/>
    </row>
    <row r="102" spans="1:10" ht="15" customHeight="1" x14ac:dyDescent="0.25">
      <c r="A102" s="19">
        <v>208905</v>
      </c>
      <c r="B102" s="1" t="s">
        <v>336</v>
      </c>
      <c r="C102" s="1" t="s">
        <v>347</v>
      </c>
      <c r="D102" s="1" t="s">
        <v>348</v>
      </c>
      <c r="E102" s="1" t="s">
        <v>349</v>
      </c>
      <c r="F102" s="1" t="s">
        <v>395</v>
      </c>
      <c r="G102" s="1" t="s">
        <v>396</v>
      </c>
      <c r="H102" s="1" t="str">
        <f t="shared" si="1"/>
        <v>ELISABETE BAYER FORTUNATO</v>
      </c>
      <c r="I102" s="4" t="s">
        <v>397</v>
      </c>
      <c r="J102" s="7" t="s">
        <v>398</v>
      </c>
    </row>
    <row r="103" spans="1:10" ht="15" customHeight="1" x14ac:dyDescent="0.25">
      <c r="A103" s="19">
        <v>208956</v>
      </c>
      <c r="B103" s="1" t="s">
        <v>336</v>
      </c>
      <c r="C103" s="1" t="s">
        <v>347</v>
      </c>
      <c r="D103" s="1" t="s">
        <v>348</v>
      </c>
      <c r="E103" s="1" t="s">
        <v>349</v>
      </c>
      <c r="F103" s="1" t="s">
        <v>399</v>
      </c>
      <c r="G103" s="1" t="s">
        <v>400</v>
      </c>
      <c r="H103" s="1" t="str">
        <f t="shared" si="1"/>
        <v>LUISA XAVIER MAIA</v>
      </c>
      <c r="I103" s="4" t="s">
        <v>401</v>
      </c>
      <c r="J103" s="7" t="s">
        <v>402</v>
      </c>
    </row>
    <row r="104" spans="1:10" ht="15" customHeight="1" x14ac:dyDescent="0.25">
      <c r="A104" s="19">
        <v>208954</v>
      </c>
      <c r="B104" s="1" t="s">
        <v>336</v>
      </c>
      <c r="C104" s="1" t="s">
        <v>347</v>
      </c>
      <c r="D104" s="1" t="s">
        <v>348</v>
      </c>
      <c r="E104" s="1" t="s">
        <v>349</v>
      </c>
      <c r="F104" s="1" t="s">
        <v>403</v>
      </c>
      <c r="G104" s="1" t="s">
        <v>400</v>
      </c>
      <c r="H104" s="1" t="str">
        <f t="shared" si="1"/>
        <v>LUISA ROCHA BRANDAO</v>
      </c>
      <c r="I104" s="4" t="s">
        <v>404</v>
      </c>
      <c r="J104" s="5"/>
    </row>
    <row r="105" spans="1:10" ht="15" customHeight="1" x14ac:dyDescent="0.25">
      <c r="A105" s="19">
        <v>208903</v>
      </c>
      <c r="B105" s="1" t="s">
        <v>336</v>
      </c>
      <c r="C105" s="1" t="s">
        <v>347</v>
      </c>
      <c r="D105" s="1" t="s">
        <v>348</v>
      </c>
      <c r="E105" s="1" t="s">
        <v>349</v>
      </c>
      <c r="F105" s="1" t="s">
        <v>405</v>
      </c>
      <c r="G105" s="1" t="s">
        <v>116</v>
      </c>
      <c r="H105" s="1" t="str">
        <f t="shared" si="1"/>
        <v>MARIA SIMOES PRESTES</v>
      </c>
      <c r="I105" s="4" t="s">
        <v>406</v>
      </c>
      <c r="J105" s="5"/>
    </row>
    <row r="106" spans="1:10" ht="15" customHeight="1" x14ac:dyDescent="0.25">
      <c r="A106" s="19">
        <v>208955</v>
      </c>
      <c r="B106" s="1" t="s">
        <v>336</v>
      </c>
      <c r="C106" s="1" t="s">
        <v>347</v>
      </c>
      <c r="D106" s="1" t="s">
        <v>348</v>
      </c>
      <c r="E106" s="1" t="s">
        <v>349</v>
      </c>
      <c r="F106" s="1" t="s">
        <v>407</v>
      </c>
      <c r="G106" s="1" t="s">
        <v>408</v>
      </c>
      <c r="H106" s="1" t="str">
        <f t="shared" si="1"/>
        <v>MARIA  JOAO ALMEIDA</v>
      </c>
      <c r="I106" s="4" t="s">
        <v>409</v>
      </c>
      <c r="J106" s="7" t="s">
        <v>410</v>
      </c>
    </row>
    <row r="107" spans="1:10" ht="15" customHeight="1" x14ac:dyDescent="0.25">
      <c r="A107" s="19">
        <v>203741</v>
      </c>
      <c r="B107" s="1" t="s">
        <v>336</v>
      </c>
      <c r="C107" s="1" t="s">
        <v>347</v>
      </c>
      <c r="D107" s="1" t="s">
        <v>348</v>
      </c>
      <c r="E107" s="1" t="s">
        <v>349</v>
      </c>
      <c r="F107" s="1" t="s">
        <v>411</v>
      </c>
      <c r="G107" s="1" t="s">
        <v>327</v>
      </c>
      <c r="H107" s="1" t="str">
        <f t="shared" si="1"/>
        <v>MARGARIDA VASCONCELOS CASTRO</v>
      </c>
      <c r="I107" s="4" t="s">
        <v>412</v>
      </c>
      <c r="J107" s="7" t="s">
        <v>413</v>
      </c>
    </row>
    <row r="108" spans="1:10" ht="15" customHeight="1" x14ac:dyDescent="0.25">
      <c r="A108" s="1">
        <v>209807</v>
      </c>
      <c r="B108" s="1" t="s">
        <v>336</v>
      </c>
      <c r="C108" s="1" t="s">
        <v>347</v>
      </c>
      <c r="D108" s="1" t="s">
        <v>348</v>
      </c>
      <c r="E108" s="1" t="s">
        <v>349</v>
      </c>
      <c r="F108" s="1" t="s">
        <v>414</v>
      </c>
      <c r="G108" s="1" t="s">
        <v>247</v>
      </c>
      <c r="H108" s="1" t="str">
        <f t="shared" si="1"/>
        <v>RITA BAPTISTA PENA BASTOS</v>
      </c>
      <c r="I108" s="4" t="s">
        <v>415</v>
      </c>
      <c r="J108" s="5"/>
    </row>
    <row r="109" spans="1:10" ht="15" customHeight="1" x14ac:dyDescent="0.25">
      <c r="A109" s="1">
        <v>104421</v>
      </c>
      <c r="B109" s="1" t="s">
        <v>336</v>
      </c>
      <c r="C109" s="1" t="s">
        <v>347</v>
      </c>
      <c r="D109" s="1" t="s">
        <v>348</v>
      </c>
      <c r="E109" s="1" t="s">
        <v>349</v>
      </c>
      <c r="F109" s="1" t="s">
        <v>416</v>
      </c>
      <c r="G109" s="1" t="s">
        <v>417</v>
      </c>
      <c r="H109" s="1" t="str">
        <f t="shared" si="1"/>
        <v>HELENA SANCHES GOMES</v>
      </c>
      <c r="I109" s="4" t="s">
        <v>418</v>
      </c>
      <c r="J109" s="5"/>
    </row>
    <row r="110" spans="1:10" ht="15" customHeight="1" x14ac:dyDescent="0.25">
      <c r="A110" s="12">
        <v>211652</v>
      </c>
      <c r="B110" s="1" t="s">
        <v>336</v>
      </c>
      <c r="C110" s="1" t="s">
        <v>347</v>
      </c>
      <c r="D110" s="1" t="s">
        <v>348</v>
      </c>
      <c r="E110" s="1" t="s">
        <v>349</v>
      </c>
      <c r="F110" s="12" t="s">
        <v>419</v>
      </c>
      <c r="G110" s="12" t="s">
        <v>138</v>
      </c>
      <c r="H110" s="1" t="str">
        <f t="shared" si="1"/>
        <v>SOFIA POUSA RIBEIRO</v>
      </c>
      <c r="I110" s="4" t="s">
        <v>420</v>
      </c>
      <c r="J110" s="5"/>
    </row>
    <row r="111" spans="1:10" ht="15" customHeight="1" x14ac:dyDescent="0.25">
      <c r="A111" s="20">
        <v>211651</v>
      </c>
      <c r="B111" s="1" t="s">
        <v>336</v>
      </c>
      <c r="C111" s="1" t="s">
        <v>347</v>
      </c>
      <c r="D111" s="1" t="s">
        <v>348</v>
      </c>
      <c r="E111" s="1" t="s">
        <v>349</v>
      </c>
      <c r="F111" s="12" t="s">
        <v>421</v>
      </c>
      <c r="G111" s="12" t="s">
        <v>116</v>
      </c>
      <c r="H111" s="1" t="str">
        <f t="shared" si="1"/>
        <v>MARIA MOURA FONSECA</v>
      </c>
      <c r="I111" s="4" t="s">
        <v>422</v>
      </c>
      <c r="J111" s="7" t="s">
        <v>423</v>
      </c>
    </row>
    <row r="112" spans="1:10" ht="15" customHeight="1" x14ac:dyDescent="0.25">
      <c r="A112" s="21">
        <v>213962</v>
      </c>
      <c r="B112" s="1" t="s">
        <v>336</v>
      </c>
      <c r="C112" s="1" t="s">
        <v>347</v>
      </c>
      <c r="D112" s="1" t="s">
        <v>348</v>
      </c>
      <c r="E112" s="1" t="s">
        <v>349</v>
      </c>
      <c r="F112" s="1" t="s">
        <v>424</v>
      </c>
      <c r="G112" s="1" t="s">
        <v>233</v>
      </c>
      <c r="H112" s="1" t="str">
        <f t="shared" si="1"/>
        <v>MARTA SANTOS BARBOSA</v>
      </c>
      <c r="I112" s="11" t="s">
        <v>425</v>
      </c>
      <c r="J112" s="7" t="s">
        <v>426</v>
      </c>
    </row>
    <row r="113" spans="1:10" ht="15" customHeight="1" x14ac:dyDescent="0.25">
      <c r="A113" s="21">
        <v>211765</v>
      </c>
      <c r="B113" s="1" t="s">
        <v>336</v>
      </c>
      <c r="C113" s="1" t="s">
        <v>347</v>
      </c>
      <c r="D113" s="1" t="s">
        <v>348</v>
      </c>
      <c r="E113" s="1" t="s">
        <v>349</v>
      </c>
      <c r="F113" s="1" t="s">
        <v>427</v>
      </c>
      <c r="G113" s="1" t="s">
        <v>372</v>
      </c>
      <c r="H113" s="1" t="str">
        <f t="shared" si="1"/>
        <v>MATILDE  NEVES SOUSA</v>
      </c>
      <c r="I113" s="11" t="s">
        <v>428</v>
      </c>
      <c r="J113" s="7" t="s">
        <v>429</v>
      </c>
    </row>
    <row r="114" spans="1:10" ht="15" customHeight="1" x14ac:dyDescent="0.25">
      <c r="A114" s="19">
        <v>213634</v>
      </c>
      <c r="B114" s="1" t="s">
        <v>336</v>
      </c>
      <c r="C114" s="1" t="s">
        <v>347</v>
      </c>
      <c r="D114" s="1" t="s">
        <v>348</v>
      </c>
      <c r="E114" s="1" t="s">
        <v>349</v>
      </c>
      <c r="F114" s="1" t="s">
        <v>430</v>
      </c>
      <c r="G114" s="1" t="s">
        <v>169</v>
      </c>
      <c r="H114" s="1" t="str">
        <f t="shared" si="1"/>
        <v>ANA MARGARIDA LIMA</v>
      </c>
      <c r="I114" s="11" t="s">
        <v>431</v>
      </c>
      <c r="J114" s="7" t="s">
        <v>413</v>
      </c>
    </row>
    <row r="115" spans="1:10" ht="15" customHeight="1" x14ac:dyDescent="0.25">
      <c r="A115" s="21">
        <v>213635</v>
      </c>
      <c r="B115" s="1" t="s">
        <v>336</v>
      </c>
      <c r="C115" s="1" t="s">
        <v>347</v>
      </c>
      <c r="D115" s="1" t="s">
        <v>348</v>
      </c>
      <c r="E115" s="1" t="s">
        <v>349</v>
      </c>
      <c r="F115" s="1" t="s">
        <v>432</v>
      </c>
      <c r="G115" s="1" t="s">
        <v>433</v>
      </c>
      <c r="H115" s="1" t="str">
        <f t="shared" si="1"/>
        <v>BRUNO TIAGO PINTO</v>
      </c>
      <c r="I115" s="11" t="s">
        <v>434</v>
      </c>
      <c r="J115" s="7" t="s">
        <v>435</v>
      </c>
    </row>
    <row r="116" spans="1:10" ht="15" customHeight="1" x14ac:dyDescent="0.25">
      <c r="A116" s="21">
        <v>213592</v>
      </c>
      <c r="B116" s="1" t="s">
        <v>336</v>
      </c>
      <c r="C116" s="1" t="s">
        <v>347</v>
      </c>
      <c r="D116" s="1" t="s">
        <v>348</v>
      </c>
      <c r="E116" s="1" t="s">
        <v>349</v>
      </c>
      <c r="F116" s="1" t="s">
        <v>436</v>
      </c>
      <c r="G116" s="1" t="s">
        <v>437</v>
      </c>
      <c r="H116" s="1" t="str">
        <f t="shared" si="1"/>
        <v>DARIA FORONOVA</v>
      </c>
      <c r="I116" s="11" t="s">
        <v>438</v>
      </c>
      <c r="J116" s="7" t="s">
        <v>439</v>
      </c>
    </row>
    <row r="117" spans="1:10" ht="15" customHeight="1" x14ac:dyDescent="0.25">
      <c r="A117" s="21">
        <v>213625</v>
      </c>
      <c r="B117" s="1" t="s">
        <v>336</v>
      </c>
      <c r="C117" s="1" t="s">
        <v>347</v>
      </c>
      <c r="D117" s="1" t="s">
        <v>348</v>
      </c>
      <c r="E117" s="1" t="s">
        <v>349</v>
      </c>
      <c r="F117" s="1" t="s">
        <v>440</v>
      </c>
      <c r="G117" s="1" t="s">
        <v>155</v>
      </c>
      <c r="H117" s="1" t="str">
        <f t="shared" si="1"/>
        <v>LEONOR GABRIEL TEIXEIRA</v>
      </c>
      <c r="I117" s="11" t="s">
        <v>441</v>
      </c>
      <c r="J117" s="7" t="s">
        <v>442</v>
      </c>
    </row>
    <row r="118" spans="1:10" ht="15" customHeight="1" x14ac:dyDescent="0.25">
      <c r="A118" s="21">
        <v>206414</v>
      </c>
      <c r="B118" s="1" t="s">
        <v>336</v>
      </c>
      <c r="C118" s="1" t="s">
        <v>347</v>
      </c>
      <c r="D118" s="1" t="s">
        <v>348</v>
      </c>
      <c r="E118" s="1" t="s">
        <v>349</v>
      </c>
      <c r="F118" s="1" t="s">
        <v>443</v>
      </c>
      <c r="G118" s="1" t="s">
        <v>444</v>
      </c>
      <c r="H118" s="1" t="str">
        <f t="shared" si="1"/>
        <v>SARA BETTENCOURT LEITE</v>
      </c>
      <c r="I118" s="11" t="s">
        <v>445</v>
      </c>
      <c r="J118" s="7" t="s">
        <v>261</v>
      </c>
    </row>
    <row r="119" spans="1:10" ht="15" customHeight="1" x14ac:dyDescent="0.25">
      <c r="A119" s="21">
        <v>213633</v>
      </c>
      <c r="B119" s="1" t="s">
        <v>336</v>
      </c>
      <c r="C119" s="1" t="s">
        <v>347</v>
      </c>
      <c r="D119" s="1" t="s">
        <v>348</v>
      </c>
      <c r="E119" s="1" t="s">
        <v>349</v>
      </c>
      <c r="F119" s="1" t="s">
        <v>446</v>
      </c>
      <c r="G119" s="1" t="s">
        <v>447</v>
      </c>
      <c r="H119" s="1" t="str">
        <f t="shared" si="1"/>
        <v>RODRIGO DINIS CARVALHO</v>
      </c>
      <c r="I119" s="11" t="s">
        <v>448</v>
      </c>
      <c r="J119" s="7" t="s">
        <v>402</v>
      </c>
    </row>
    <row r="120" spans="1:10" ht="15" customHeight="1" x14ac:dyDescent="0.25">
      <c r="A120" s="22">
        <v>214327</v>
      </c>
      <c r="B120" s="1" t="s">
        <v>336</v>
      </c>
      <c r="C120" s="1" t="s">
        <v>347</v>
      </c>
      <c r="D120" s="1" t="s">
        <v>348</v>
      </c>
      <c r="E120" s="1" t="s">
        <v>349</v>
      </c>
      <c r="F120" s="1" t="s">
        <v>265</v>
      </c>
      <c r="G120" s="1" t="s">
        <v>449</v>
      </c>
      <c r="H120" s="1" t="str">
        <f t="shared" si="1"/>
        <v>BENEDITA MARIA SANTOS</v>
      </c>
      <c r="I120" s="11" t="s">
        <v>450</v>
      </c>
      <c r="J120" s="7" t="s">
        <v>402</v>
      </c>
    </row>
    <row r="121" spans="1:10" ht="15" customHeight="1" x14ac:dyDescent="0.25">
      <c r="A121" s="22">
        <v>214988</v>
      </c>
      <c r="B121" s="1" t="s">
        <v>336</v>
      </c>
      <c r="C121" s="1" t="s">
        <v>347</v>
      </c>
      <c r="D121" s="1" t="s">
        <v>348</v>
      </c>
      <c r="E121" s="1" t="s">
        <v>349</v>
      </c>
      <c r="F121" s="1" t="s">
        <v>451</v>
      </c>
      <c r="G121" s="1" t="s">
        <v>263</v>
      </c>
      <c r="H121" s="1" t="str">
        <f t="shared" si="1"/>
        <v>CAMILA  CARCASSES CASTANO</v>
      </c>
      <c r="I121" s="11" t="s">
        <v>452</v>
      </c>
      <c r="J121" s="7" t="s">
        <v>145</v>
      </c>
    </row>
    <row r="122" spans="1:10" ht="15" customHeight="1" x14ac:dyDescent="0.25">
      <c r="A122" s="22">
        <v>214989</v>
      </c>
      <c r="B122" s="1" t="s">
        <v>336</v>
      </c>
      <c r="C122" s="1" t="s">
        <v>347</v>
      </c>
      <c r="D122" s="1" t="s">
        <v>348</v>
      </c>
      <c r="E122" s="1" t="s">
        <v>349</v>
      </c>
      <c r="F122" s="1" t="s">
        <v>451</v>
      </c>
      <c r="G122" s="1" t="s">
        <v>123</v>
      </c>
      <c r="H122" s="1" t="str">
        <f t="shared" si="1"/>
        <v>CAROLINA CARCASSES CASTANO</v>
      </c>
      <c r="I122" s="11" t="s">
        <v>452</v>
      </c>
      <c r="J122" s="7" t="s">
        <v>145</v>
      </c>
    </row>
    <row r="123" spans="1:10" ht="15" customHeight="1" x14ac:dyDescent="0.25">
      <c r="A123" s="22">
        <v>210253</v>
      </c>
      <c r="B123" s="1" t="s">
        <v>336</v>
      </c>
      <c r="C123" s="1" t="s">
        <v>347</v>
      </c>
      <c r="D123" s="1" t="s">
        <v>348</v>
      </c>
      <c r="E123" s="1" t="s">
        <v>349</v>
      </c>
      <c r="F123" s="1" t="s">
        <v>453</v>
      </c>
      <c r="G123" s="1" t="s">
        <v>116</v>
      </c>
      <c r="H123" s="1" t="str">
        <f t="shared" si="1"/>
        <v>MARIA MORGADO CRUZ</v>
      </c>
      <c r="I123" s="11" t="s">
        <v>454</v>
      </c>
      <c r="J123" s="7" t="s">
        <v>442</v>
      </c>
    </row>
    <row r="124" spans="1:10" ht="15" customHeight="1" x14ac:dyDescent="0.25">
      <c r="A124" s="22">
        <v>214987</v>
      </c>
      <c r="B124" s="1" t="s">
        <v>336</v>
      </c>
      <c r="C124" s="1" t="s">
        <v>347</v>
      </c>
      <c r="D124" s="1" t="s">
        <v>348</v>
      </c>
      <c r="E124" s="1" t="s">
        <v>349</v>
      </c>
      <c r="F124" s="1" t="s">
        <v>455</v>
      </c>
      <c r="G124" s="1" t="s">
        <v>204</v>
      </c>
      <c r="H124" s="1" t="str">
        <f t="shared" si="1"/>
        <v>MATILDE SOARES PINTO</v>
      </c>
      <c r="I124" s="11" t="s">
        <v>456</v>
      </c>
      <c r="J124" s="7" t="s">
        <v>370</v>
      </c>
    </row>
    <row r="125" spans="1:10" ht="15" customHeight="1" x14ac:dyDescent="0.25">
      <c r="A125" s="22">
        <v>214308</v>
      </c>
      <c r="B125" s="1" t="s">
        <v>336</v>
      </c>
      <c r="C125" s="1" t="s">
        <v>347</v>
      </c>
      <c r="D125" s="1" t="s">
        <v>348</v>
      </c>
      <c r="E125" s="1" t="s">
        <v>349</v>
      </c>
      <c r="F125" s="1" t="s">
        <v>457</v>
      </c>
      <c r="G125" s="1" t="s">
        <v>458</v>
      </c>
      <c r="H125" s="1" t="str">
        <f t="shared" si="1"/>
        <v>MIA CAROLINA BORBA</v>
      </c>
      <c r="I125" s="11" t="s">
        <v>459</v>
      </c>
      <c r="J125" s="7" t="s">
        <v>460</v>
      </c>
    </row>
    <row r="126" spans="1:10" ht="15" customHeight="1" x14ac:dyDescent="0.25">
      <c r="A126" s="12">
        <v>209270</v>
      </c>
      <c r="B126" s="1" t="s">
        <v>336</v>
      </c>
      <c r="C126" s="1" t="s">
        <v>347</v>
      </c>
      <c r="D126" s="1" t="s">
        <v>348</v>
      </c>
      <c r="E126" s="1" t="s">
        <v>349</v>
      </c>
      <c r="F126" s="1" t="s">
        <v>461</v>
      </c>
      <c r="G126" s="1" t="s">
        <v>209</v>
      </c>
      <c r="H126" s="1" t="str">
        <f t="shared" si="1"/>
        <v>TERESA ABREU BARBEDO</v>
      </c>
      <c r="I126" s="11" t="s">
        <v>462</v>
      </c>
      <c r="J126" s="7" t="s">
        <v>402</v>
      </c>
    </row>
    <row r="127" spans="1:10" ht="15" customHeight="1" x14ac:dyDescent="0.25">
      <c r="A127" s="22">
        <v>214985</v>
      </c>
      <c r="B127" s="1" t="s">
        <v>336</v>
      </c>
      <c r="C127" s="1" t="s">
        <v>347</v>
      </c>
      <c r="D127" s="1" t="s">
        <v>348</v>
      </c>
      <c r="E127" s="1" t="s">
        <v>349</v>
      </c>
      <c r="F127" s="1" t="s">
        <v>463</v>
      </c>
      <c r="G127" s="1" t="s">
        <v>226</v>
      </c>
      <c r="H127" s="1" t="str">
        <f t="shared" si="1"/>
        <v>CONSTANCA SOUSA BARBOSA</v>
      </c>
      <c r="I127" s="11" t="s">
        <v>464</v>
      </c>
      <c r="J127" s="7" t="s">
        <v>442</v>
      </c>
    </row>
    <row r="128" spans="1:10" ht="15" customHeight="1" x14ac:dyDescent="0.25">
      <c r="A128" s="22">
        <v>212717</v>
      </c>
      <c r="B128" s="1" t="s">
        <v>336</v>
      </c>
      <c r="C128" s="1" t="s">
        <v>347</v>
      </c>
      <c r="D128" s="1" t="s">
        <v>348</v>
      </c>
      <c r="E128" s="1" t="s">
        <v>349</v>
      </c>
      <c r="F128" s="1" t="s">
        <v>465</v>
      </c>
      <c r="G128" s="1" t="s">
        <v>466</v>
      </c>
      <c r="H128" s="1" t="str">
        <f t="shared" si="1"/>
        <v>ANNA  LUIZA CARVALHO</v>
      </c>
      <c r="I128" s="11" t="s">
        <v>467</v>
      </c>
      <c r="J128" s="7" t="s">
        <v>468</v>
      </c>
    </row>
    <row r="129" spans="1:10" ht="15" customHeight="1" x14ac:dyDescent="0.25">
      <c r="A129" s="1">
        <v>131408</v>
      </c>
      <c r="B129" s="1" t="s">
        <v>306</v>
      </c>
      <c r="C129" s="1" t="s">
        <v>469</v>
      </c>
      <c r="D129" s="1" t="s">
        <v>470</v>
      </c>
      <c r="E129" s="1" t="s">
        <v>471</v>
      </c>
      <c r="F129" s="1" t="s">
        <v>472</v>
      </c>
      <c r="G129" s="1" t="s">
        <v>327</v>
      </c>
      <c r="H129" s="1" t="str">
        <f t="shared" si="1"/>
        <v>MARGARIDA ALVES MENDES</v>
      </c>
      <c r="I129" s="8" t="s">
        <v>473</v>
      </c>
      <c r="J129" s="5"/>
    </row>
    <row r="130" spans="1:10" ht="15" customHeight="1" x14ac:dyDescent="0.25">
      <c r="A130" s="1">
        <v>131949</v>
      </c>
      <c r="B130" s="1" t="s">
        <v>306</v>
      </c>
      <c r="C130" s="1" t="s">
        <v>469</v>
      </c>
      <c r="D130" s="1" t="s">
        <v>470</v>
      </c>
      <c r="E130" s="1" t="s">
        <v>471</v>
      </c>
      <c r="F130" s="1" t="s">
        <v>474</v>
      </c>
      <c r="G130" s="1" t="s">
        <v>138</v>
      </c>
      <c r="H130" s="1" t="str">
        <f t="shared" si="1"/>
        <v>SOFIA LOURENCO PINTO</v>
      </c>
      <c r="I130" s="8" t="s">
        <v>475</v>
      </c>
      <c r="J130" s="5"/>
    </row>
    <row r="131" spans="1:10" ht="15" customHeight="1" x14ac:dyDescent="0.25">
      <c r="A131" s="1">
        <v>200400</v>
      </c>
      <c r="B131" s="1" t="s">
        <v>306</v>
      </c>
      <c r="C131" s="1" t="s">
        <v>469</v>
      </c>
      <c r="D131" s="1" t="s">
        <v>470</v>
      </c>
      <c r="E131" s="1" t="s">
        <v>471</v>
      </c>
      <c r="F131" s="1" t="s">
        <v>472</v>
      </c>
      <c r="G131" s="1" t="s">
        <v>126</v>
      </c>
      <c r="H131" s="1" t="str">
        <f t="shared" ref="H131:H194" si="2">G131&amp;" "&amp;F131</f>
        <v>CATARINA ALVES MENDES</v>
      </c>
      <c r="I131" s="8" t="s">
        <v>476</v>
      </c>
      <c r="J131" s="5"/>
    </row>
    <row r="132" spans="1:10" ht="15" customHeight="1" x14ac:dyDescent="0.25">
      <c r="A132" s="1">
        <v>203240</v>
      </c>
      <c r="B132" s="1" t="s">
        <v>306</v>
      </c>
      <c r="C132" s="1" t="s">
        <v>469</v>
      </c>
      <c r="D132" s="1" t="s">
        <v>470</v>
      </c>
      <c r="E132" s="1" t="s">
        <v>471</v>
      </c>
      <c r="F132" s="1" t="s">
        <v>477</v>
      </c>
      <c r="G132" s="1" t="s">
        <v>478</v>
      </c>
      <c r="H132" s="1" t="str">
        <f t="shared" si="2"/>
        <v>LARA RODRIGUES CRUZ</v>
      </c>
      <c r="I132" s="8" t="s">
        <v>479</v>
      </c>
      <c r="J132" s="7" t="s">
        <v>480</v>
      </c>
    </row>
    <row r="133" spans="1:10" ht="15" customHeight="1" x14ac:dyDescent="0.25">
      <c r="A133" s="1">
        <v>203241</v>
      </c>
      <c r="B133" s="1" t="s">
        <v>306</v>
      </c>
      <c r="C133" s="1" t="s">
        <v>469</v>
      </c>
      <c r="D133" s="1" t="s">
        <v>470</v>
      </c>
      <c r="E133" s="1" t="s">
        <v>471</v>
      </c>
      <c r="F133" s="1" t="s">
        <v>481</v>
      </c>
      <c r="G133" s="1" t="s">
        <v>327</v>
      </c>
      <c r="H133" s="1" t="str">
        <f t="shared" si="2"/>
        <v>MARGARIDA KALINICHENKO</v>
      </c>
      <c r="I133" s="8" t="s">
        <v>482</v>
      </c>
      <c r="J133" s="7" t="s">
        <v>480</v>
      </c>
    </row>
    <row r="134" spans="1:10" ht="15" customHeight="1" x14ac:dyDescent="0.25">
      <c r="A134" s="23">
        <v>131407</v>
      </c>
      <c r="B134" s="1" t="s">
        <v>306</v>
      </c>
      <c r="C134" s="1" t="s">
        <v>469</v>
      </c>
      <c r="D134" s="1" t="s">
        <v>470</v>
      </c>
      <c r="E134" s="1" t="s">
        <v>471</v>
      </c>
      <c r="F134" s="24" t="s">
        <v>485</v>
      </c>
      <c r="G134" s="24" t="s">
        <v>486</v>
      </c>
      <c r="H134" s="1" t="str">
        <f t="shared" si="2"/>
        <v>MAFALDA SANTOS DA SILVA</v>
      </c>
      <c r="I134" s="4" t="s">
        <v>487</v>
      </c>
      <c r="J134" s="5"/>
    </row>
    <row r="135" spans="1:10" ht="15" customHeight="1" x14ac:dyDescent="0.25">
      <c r="A135" s="1">
        <v>210643</v>
      </c>
      <c r="B135" s="1" t="s">
        <v>306</v>
      </c>
      <c r="C135" s="1" t="s">
        <v>469</v>
      </c>
      <c r="D135" s="1" t="s">
        <v>470</v>
      </c>
      <c r="E135" s="1" t="s">
        <v>471</v>
      </c>
      <c r="F135" s="1" t="s">
        <v>488</v>
      </c>
      <c r="G135" s="1" t="s">
        <v>386</v>
      </c>
      <c r="H135" s="1" t="str">
        <f t="shared" si="2"/>
        <v>DIANA RODRIGUES LOURENÇO</v>
      </c>
      <c r="I135" s="4" t="s">
        <v>489</v>
      </c>
      <c r="J135" s="5"/>
    </row>
    <row r="136" spans="1:10" ht="15" customHeight="1" x14ac:dyDescent="0.25">
      <c r="A136" s="9">
        <v>208909</v>
      </c>
      <c r="B136" s="9" t="s">
        <v>306</v>
      </c>
      <c r="C136" s="1" t="s">
        <v>469</v>
      </c>
      <c r="D136" s="1" t="s">
        <v>470</v>
      </c>
      <c r="E136" s="1" t="s">
        <v>471</v>
      </c>
      <c r="F136" s="1" t="s">
        <v>490</v>
      </c>
      <c r="G136" s="1" t="s">
        <v>204</v>
      </c>
      <c r="H136" s="1" t="str">
        <f t="shared" si="2"/>
        <v>MATILDE CRUZ CAMPOS</v>
      </c>
      <c r="I136" s="4" t="s">
        <v>491</v>
      </c>
      <c r="J136" s="7" t="s">
        <v>439</v>
      </c>
    </row>
    <row r="137" spans="1:10" ht="15" customHeight="1" x14ac:dyDescent="0.25">
      <c r="A137" s="1">
        <v>215232</v>
      </c>
      <c r="B137" s="9" t="s">
        <v>306</v>
      </c>
      <c r="C137" s="1" t="s">
        <v>469</v>
      </c>
      <c r="D137" s="1" t="s">
        <v>470</v>
      </c>
      <c r="E137" s="1" t="s">
        <v>471</v>
      </c>
      <c r="F137" s="1" t="s">
        <v>492</v>
      </c>
      <c r="G137" s="1" t="s">
        <v>493</v>
      </c>
      <c r="H137" s="1" t="str">
        <f t="shared" si="2"/>
        <v>YULIA SOFIA BASABAB</v>
      </c>
      <c r="I137" s="11" t="s">
        <v>494</v>
      </c>
      <c r="J137" s="7" t="s">
        <v>439</v>
      </c>
    </row>
    <row r="138" spans="1:10" ht="15" customHeight="1" x14ac:dyDescent="0.25">
      <c r="A138" s="1">
        <v>211500</v>
      </c>
      <c r="B138" s="9" t="s">
        <v>306</v>
      </c>
      <c r="C138" s="1" t="s">
        <v>469</v>
      </c>
      <c r="D138" s="1" t="s">
        <v>470</v>
      </c>
      <c r="E138" s="1" t="s">
        <v>471</v>
      </c>
      <c r="F138" s="1" t="s">
        <v>495</v>
      </c>
      <c r="G138" s="1" t="s">
        <v>116</v>
      </c>
      <c r="H138" s="1" t="str">
        <f t="shared" si="2"/>
        <v>MARIA LEONOR PALMA</v>
      </c>
      <c r="I138" s="17" t="s">
        <v>496</v>
      </c>
      <c r="J138" s="7" t="s">
        <v>480</v>
      </c>
    </row>
    <row r="139" spans="1:10" ht="15" customHeight="1" x14ac:dyDescent="0.25">
      <c r="A139" s="1">
        <v>211443</v>
      </c>
      <c r="B139" s="9" t="s">
        <v>306</v>
      </c>
      <c r="C139" s="1" t="s">
        <v>469</v>
      </c>
      <c r="D139" s="1" t="s">
        <v>470</v>
      </c>
      <c r="E139" s="1" t="s">
        <v>471</v>
      </c>
      <c r="F139" s="1" t="s">
        <v>497</v>
      </c>
      <c r="G139" s="1" t="s">
        <v>138</v>
      </c>
      <c r="H139" s="1" t="str">
        <f t="shared" si="2"/>
        <v>SOFIA GUERRA CUSTODIO</v>
      </c>
      <c r="I139" s="17" t="s">
        <v>498</v>
      </c>
      <c r="J139" s="5"/>
    </row>
    <row r="140" spans="1:10" ht="15" customHeight="1" x14ac:dyDescent="0.25">
      <c r="A140" s="1">
        <v>118965</v>
      </c>
      <c r="B140" s="1" t="s">
        <v>499</v>
      </c>
      <c r="C140" s="1" t="s">
        <v>500</v>
      </c>
      <c r="D140" s="1" t="s">
        <v>501</v>
      </c>
      <c r="E140" s="1" t="s">
        <v>502</v>
      </c>
      <c r="F140" s="1" t="s">
        <v>503</v>
      </c>
      <c r="G140" s="1" t="s">
        <v>241</v>
      </c>
      <c r="H140" s="1" t="str">
        <f t="shared" si="2"/>
        <v>INES LAPINHA LOURENCO</v>
      </c>
      <c r="I140" s="8" t="s">
        <v>504</v>
      </c>
      <c r="J140" s="5"/>
    </row>
    <row r="141" spans="1:10" ht="15" customHeight="1" x14ac:dyDescent="0.25">
      <c r="A141" s="1">
        <v>147126</v>
      </c>
      <c r="B141" s="1" t="s">
        <v>499</v>
      </c>
      <c r="C141" s="1" t="s">
        <v>500</v>
      </c>
      <c r="D141" s="1" t="s">
        <v>501</v>
      </c>
      <c r="E141" s="1" t="s">
        <v>502</v>
      </c>
      <c r="F141" s="1" t="s">
        <v>505</v>
      </c>
      <c r="G141" s="1" t="s">
        <v>169</v>
      </c>
      <c r="H141" s="1" t="str">
        <f t="shared" si="2"/>
        <v>ANA FILIPA NOVAIS</v>
      </c>
      <c r="I141" s="8" t="s">
        <v>506</v>
      </c>
      <c r="J141" s="5"/>
    </row>
    <row r="142" spans="1:10" ht="15" customHeight="1" x14ac:dyDescent="0.25">
      <c r="A142" s="1">
        <v>125617</v>
      </c>
      <c r="B142" s="1" t="s">
        <v>499</v>
      </c>
      <c r="C142" s="1" t="s">
        <v>500</v>
      </c>
      <c r="D142" s="1" t="s">
        <v>501</v>
      </c>
      <c r="E142" s="1" t="s">
        <v>502</v>
      </c>
      <c r="F142" s="1" t="s">
        <v>507</v>
      </c>
      <c r="G142" s="1" t="s">
        <v>508</v>
      </c>
      <c r="H142" s="1" t="str">
        <f t="shared" si="2"/>
        <v>CLARA MENDES FILIPE</v>
      </c>
      <c r="I142" s="8" t="s">
        <v>509</v>
      </c>
      <c r="J142" s="5"/>
    </row>
    <row r="143" spans="1:10" ht="15" customHeight="1" x14ac:dyDescent="0.25">
      <c r="A143" s="9">
        <v>119716</v>
      </c>
      <c r="B143" s="9" t="s">
        <v>499</v>
      </c>
      <c r="C143" s="1" t="s">
        <v>500</v>
      </c>
      <c r="D143" s="9" t="s">
        <v>501</v>
      </c>
      <c r="E143" s="9" t="s">
        <v>502</v>
      </c>
      <c r="F143" s="9" t="s">
        <v>510</v>
      </c>
      <c r="G143" s="9" t="s">
        <v>132</v>
      </c>
      <c r="H143" s="1" t="str">
        <f t="shared" si="2"/>
        <v>FILIPA ANDREIA LOPES</v>
      </c>
      <c r="I143" s="8" t="s">
        <v>511</v>
      </c>
      <c r="J143" s="5"/>
    </row>
    <row r="144" spans="1:10" ht="15" customHeight="1" x14ac:dyDescent="0.25">
      <c r="A144" s="9">
        <v>128387</v>
      </c>
      <c r="B144" s="9" t="s">
        <v>499</v>
      </c>
      <c r="C144" s="1" t="s">
        <v>500</v>
      </c>
      <c r="D144" s="9" t="s">
        <v>501</v>
      </c>
      <c r="E144" s="9" t="s">
        <v>502</v>
      </c>
      <c r="F144" s="9" t="s">
        <v>512</v>
      </c>
      <c r="G144" s="9" t="s">
        <v>116</v>
      </c>
      <c r="H144" s="1" t="str">
        <f t="shared" si="2"/>
        <v>MARIA ANTUNES PAIVA</v>
      </c>
      <c r="I144" s="8" t="s">
        <v>513</v>
      </c>
      <c r="J144" s="5"/>
    </row>
    <row r="145" spans="1:10" x14ac:dyDescent="0.25">
      <c r="A145" s="9">
        <v>130675</v>
      </c>
      <c r="B145" s="9" t="s">
        <v>499</v>
      </c>
      <c r="C145" s="1" t="s">
        <v>500</v>
      </c>
      <c r="D145" s="9" t="s">
        <v>501</v>
      </c>
      <c r="E145" s="9" t="s">
        <v>502</v>
      </c>
      <c r="F145" s="9" t="s">
        <v>514</v>
      </c>
      <c r="G145" s="9" t="s">
        <v>515</v>
      </c>
      <c r="H145" s="1" t="str">
        <f t="shared" si="2"/>
        <v>ADRIANA SIMÕES RODRIGUES</v>
      </c>
      <c r="I145" s="8" t="s">
        <v>516</v>
      </c>
      <c r="J145" s="5"/>
    </row>
    <row r="146" spans="1:10" x14ac:dyDescent="0.25">
      <c r="A146" s="1">
        <v>203941</v>
      </c>
      <c r="B146" s="1" t="s">
        <v>336</v>
      </c>
      <c r="C146" s="1" t="s">
        <v>517</v>
      </c>
      <c r="D146" s="1" t="s">
        <v>518</v>
      </c>
      <c r="E146" s="1" t="s">
        <v>519</v>
      </c>
      <c r="F146" s="1" t="s">
        <v>520</v>
      </c>
      <c r="G146" s="1" t="s">
        <v>521</v>
      </c>
      <c r="H146" s="1" t="str">
        <f t="shared" si="2"/>
        <v>INES  FELIX</v>
      </c>
      <c r="I146" s="8" t="s">
        <v>522</v>
      </c>
      <c r="J146" s="5"/>
    </row>
    <row r="147" spans="1:10" x14ac:dyDescent="0.25">
      <c r="A147" s="1">
        <v>205077</v>
      </c>
      <c r="B147" s="1" t="s">
        <v>336</v>
      </c>
      <c r="C147" s="1" t="s">
        <v>517</v>
      </c>
      <c r="D147" s="1" t="s">
        <v>518</v>
      </c>
      <c r="E147" s="1" t="s">
        <v>519</v>
      </c>
      <c r="F147" s="1" t="s">
        <v>523</v>
      </c>
      <c r="G147" s="1" t="s">
        <v>268</v>
      </c>
      <c r="H147" s="1" t="str">
        <f t="shared" si="2"/>
        <v>RAQUEL ALI RODRIGUES</v>
      </c>
      <c r="I147" s="8" t="s">
        <v>496</v>
      </c>
      <c r="J147" s="7" t="s">
        <v>524</v>
      </c>
    </row>
    <row r="148" spans="1:10" x14ac:dyDescent="0.25">
      <c r="A148" s="1">
        <v>205080</v>
      </c>
      <c r="B148" s="1" t="s">
        <v>336</v>
      </c>
      <c r="C148" s="1" t="s">
        <v>517</v>
      </c>
      <c r="D148" s="1" t="s">
        <v>518</v>
      </c>
      <c r="E148" s="1" t="s">
        <v>519</v>
      </c>
      <c r="F148" s="1" t="s">
        <v>525</v>
      </c>
      <c r="G148" s="1" t="s">
        <v>526</v>
      </c>
      <c r="H148" s="1" t="str">
        <f t="shared" si="2"/>
        <v>MARIIA KRAVECHENKO</v>
      </c>
      <c r="I148" s="8" t="s">
        <v>527</v>
      </c>
      <c r="J148" s="5"/>
    </row>
    <row r="149" spans="1:10" x14ac:dyDescent="0.25">
      <c r="A149" s="1">
        <v>200659</v>
      </c>
      <c r="B149" s="1" t="s">
        <v>336</v>
      </c>
      <c r="C149" s="1" t="s">
        <v>517</v>
      </c>
      <c r="D149" s="1" t="s">
        <v>518</v>
      </c>
      <c r="E149" s="1" t="s">
        <v>519</v>
      </c>
      <c r="F149" s="1" t="s">
        <v>528</v>
      </c>
      <c r="G149" s="1" t="s">
        <v>529</v>
      </c>
      <c r="H149" s="1" t="str">
        <f t="shared" si="2"/>
        <v>BARBARA LEAL SA</v>
      </c>
      <c r="I149" s="8" t="s">
        <v>530</v>
      </c>
      <c r="J149" s="7" t="s">
        <v>524</v>
      </c>
    </row>
    <row r="150" spans="1:10" x14ac:dyDescent="0.25">
      <c r="A150" s="1">
        <v>200660</v>
      </c>
      <c r="B150" s="1" t="s">
        <v>336</v>
      </c>
      <c r="C150" s="1" t="s">
        <v>517</v>
      </c>
      <c r="D150" s="1" t="s">
        <v>518</v>
      </c>
      <c r="E150" s="1" t="s">
        <v>519</v>
      </c>
      <c r="F150" s="1" t="s">
        <v>520</v>
      </c>
      <c r="G150" s="1" t="s">
        <v>531</v>
      </c>
      <c r="H150" s="1" t="str">
        <f t="shared" si="2"/>
        <v>ANA FRANCISCA FELIX</v>
      </c>
      <c r="I150" s="8" t="s">
        <v>532</v>
      </c>
      <c r="J150" s="5"/>
    </row>
    <row r="151" spans="1:10" x14ac:dyDescent="0.25">
      <c r="A151" s="1">
        <v>151099</v>
      </c>
      <c r="B151" s="1" t="s">
        <v>336</v>
      </c>
      <c r="C151" s="1" t="s">
        <v>517</v>
      </c>
      <c r="D151" s="1" t="s">
        <v>518</v>
      </c>
      <c r="E151" s="1" t="s">
        <v>519</v>
      </c>
      <c r="F151" s="1" t="s">
        <v>533</v>
      </c>
      <c r="G151" s="1" t="s">
        <v>534</v>
      </c>
      <c r="H151" s="1" t="str">
        <f t="shared" si="2"/>
        <v>ALICE BEATRIZ BESSA</v>
      </c>
      <c r="I151" s="8" t="s">
        <v>535</v>
      </c>
      <c r="J151" s="5"/>
    </row>
    <row r="152" spans="1:10" x14ac:dyDescent="0.25">
      <c r="A152" s="1">
        <v>203980</v>
      </c>
      <c r="B152" s="1" t="s">
        <v>336</v>
      </c>
      <c r="C152" s="1" t="s">
        <v>517</v>
      </c>
      <c r="D152" s="1" t="s">
        <v>518</v>
      </c>
      <c r="E152" s="1" t="s">
        <v>519</v>
      </c>
      <c r="F152" s="1" t="s">
        <v>536</v>
      </c>
      <c r="G152" s="1" t="s">
        <v>160</v>
      </c>
      <c r="H152" s="1" t="str">
        <f t="shared" si="2"/>
        <v>HELENA HENRIQUES MENDONCA</v>
      </c>
      <c r="I152" s="8" t="s">
        <v>537</v>
      </c>
      <c r="J152" s="7" t="s">
        <v>538</v>
      </c>
    </row>
    <row r="153" spans="1:10" x14ac:dyDescent="0.25">
      <c r="A153" s="1">
        <v>205078</v>
      </c>
      <c r="B153" s="1" t="s">
        <v>336</v>
      </c>
      <c r="C153" s="1" t="s">
        <v>517</v>
      </c>
      <c r="D153" s="1" t="s">
        <v>518</v>
      </c>
      <c r="E153" s="1" t="s">
        <v>519</v>
      </c>
      <c r="F153" s="1" t="s">
        <v>539</v>
      </c>
      <c r="G153" s="1" t="s">
        <v>540</v>
      </c>
      <c r="H153" s="1" t="str">
        <f t="shared" si="2"/>
        <v>ANA MARGARIDA CARDOSO</v>
      </c>
      <c r="I153" s="8" t="s">
        <v>541</v>
      </c>
      <c r="J153" s="7" t="s">
        <v>524</v>
      </c>
    </row>
    <row r="154" spans="1:10" x14ac:dyDescent="0.25">
      <c r="A154" s="1">
        <v>206016</v>
      </c>
      <c r="B154" s="1" t="s">
        <v>336</v>
      </c>
      <c r="C154" s="1" t="s">
        <v>517</v>
      </c>
      <c r="D154" s="1" t="s">
        <v>518</v>
      </c>
      <c r="E154" s="1" t="s">
        <v>519</v>
      </c>
      <c r="F154" s="1" t="s">
        <v>542</v>
      </c>
      <c r="G154" s="1" t="s">
        <v>543</v>
      </c>
      <c r="H154" s="1" t="str">
        <f t="shared" si="2"/>
        <v>INES ISABEL GUMARAES</v>
      </c>
      <c r="I154" s="8" t="s">
        <v>544</v>
      </c>
      <c r="J154" s="7" t="s">
        <v>524</v>
      </c>
    </row>
    <row r="155" spans="1:10" x14ac:dyDescent="0.25">
      <c r="A155" s="1">
        <v>205079</v>
      </c>
      <c r="B155" s="1" t="s">
        <v>336</v>
      </c>
      <c r="C155" s="1" t="s">
        <v>517</v>
      </c>
      <c r="D155" s="1" t="s">
        <v>518</v>
      </c>
      <c r="E155" s="1" t="s">
        <v>519</v>
      </c>
      <c r="F155" s="1" t="s">
        <v>545</v>
      </c>
      <c r="G155" s="1" t="s">
        <v>546</v>
      </c>
      <c r="H155" s="1" t="str">
        <f t="shared" si="2"/>
        <v>ANA BEATRIZ SILVA</v>
      </c>
      <c r="I155" s="8" t="s">
        <v>547</v>
      </c>
      <c r="J155" s="7" t="s">
        <v>524</v>
      </c>
    </row>
    <row r="156" spans="1:10" x14ac:dyDescent="0.25">
      <c r="A156" s="1">
        <v>147128</v>
      </c>
      <c r="B156" s="1" t="s">
        <v>336</v>
      </c>
      <c r="C156" s="1" t="s">
        <v>517</v>
      </c>
      <c r="D156" s="1" t="s">
        <v>518</v>
      </c>
      <c r="E156" s="1" t="s">
        <v>519</v>
      </c>
      <c r="F156" s="1" t="s">
        <v>548</v>
      </c>
      <c r="G156" s="1" t="s">
        <v>549</v>
      </c>
      <c r="H156" s="1" t="str">
        <f t="shared" si="2"/>
        <v>GABRIELA MACHADO RIBEIRO</v>
      </c>
      <c r="I156" s="8" t="s">
        <v>550</v>
      </c>
      <c r="J156" s="5"/>
    </row>
    <row r="157" spans="1:10" x14ac:dyDescent="0.25">
      <c r="A157" s="1">
        <v>128715</v>
      </c>
      <c r="B157" s="1" t="s">
        <v>336</v>
      </c>
      <c r="C157" s="1" t="s">
        <v>517</v>
      </c>
      <c r="D157" s="1" t="s">
        <v>518</v>
      </c>
      <c r="E157" s="1" t="s">
        <v>519</v>
      </c>
      <c r="F157" s="1" t="s">
        <v>545</v>
      </c>
      <c r="G157" s="1" t="s">
        <v>551</v>
      </c>
      <c r="H157" s="1" t="str">
        <f t="shared" si="2"/>
        <v>RITA MANUELA SILVA</v>
      </c>
      <c r="I157" s="8" t="s">
        <v>552</v>
      </c>
      <c r="J157" s="5"/>
    </row>
    <row r="158" spans="1:10" ht="15" customHeight="1" x14ac:dyDescent="0.25">
      <c r="A158" s="1">
        <v>132547</v>
      </c>
      <c r="B158" s="1" t="s">
        <v>336</v>
      </c>
      <c r="C158" s="1" t="s">
        <v>517</v>
      </c>
      <c r="D158" s="1" t="s">
        <v>518</v>
      </c>
      <c r="E158" s="1" t="s">
        <v>519</v>
      </c>
      <c r="F158" s="1" t="s">
        <v>553</v>
      </c>
      <c r="G158" s="1" t="s">
        <v>554</v>
      </c>
      <c r="H158" s="1" t="str">
        <f t="shared" si="2"/>
        <v>MARIA BEATRIZ BROCHADO</v>
      </c>
      <c r="I158" s="8" t="s">
        <v>555</v>
      </c>
      <c r="J158" s="5"/>
    </row>
    <row r="159" spans="1:10" ht="15" customHeight="1" x14ac:dyDescent="0.25">
      <c r="A159" s="1">
        <v>126262</v>
      </c>
      <c r="B159" s="1" t="s">
        <v>336</v>
      </c>
      <c r="C159" s="1" t="s">
        <v>517</v>
      </c>
      <c r="D159" s="1" t="s">
        <v>518</v>
      </c>
      <c r="E159" s="1" t="s">
        <v>519</v>
      </c>
      <c r="F159" s="1" t="s">
        <v>556</v>
      </c>
      <c r="G159" s="1" t="s">
        <v>135</v>
      </c>
      <c r="H159" s="1" t="str">
        <f t="shared" si="2"/>
        <v>MARIANA GONCALVES CARVALHO</v>
      </c>
      <c r="I159" s="8" t="s">
        <v>557</v>
      </c>
      <c r="J159" s="5"/>
    </row>
    <row r="160" spans="1:10" ht="15" customHeight="1" x14ac:dyDescent="0.25">
      <c r="A160" s="1">
        <v>125651</v>
      </c>
      <c r="B160" s="1" t="s">
        <v>336</v>
      </c>
      <c r="C160" s="1" t="s">
        <v>517</v>
      </c>
      <c r="D160" s="1" t="s">
        <v>518</v>
      </c>
      <c r="E160" s="1" t="s">
        <v>519</v>
      </c>
      <c r="F160" s="1" t="s">
        <v>558</v>
      </c>
      <c r="G160" s="1" t="s">
        <v>486</v>
      </c>
      <c r="H160" s="1" t="str">
        <f t="shared" si="2"/>
        <v xml:space="preserve">MAFALDA VENTURA AZEVEDO </v>
      </c>
      <c r="I160" s="8" t="s">
        <v>559</v>
      </c>
      <c r="J160" s="5"/>
    </row>
    <row r="161" spans="1:10" ht="15" customHeight="1" x14ac:dyDescent="0.25">
      <c r="A161" s="1">
        <v>128716</v>
      </c>
      <c r="B161" s="1" t="s">
        <v>336</v>
      </c>
      <c r="C161" s="1" t="s">
        <v>517</v>
      </c>
      <c r="D161" s="1" t="s">
        <v>518</v>
      </c>
      <c r="E161" s="1" t="s">
        <v>519</v>
      </c>
      <c r="F161" s="1" t="s">
        <v>560</v>
      </c>
      <c r="G161" s="1" t="s">
        <v>549</v>
      </c>
      <c r="H161" s="1" t="str">
        <f t="shared" si="2"/>
        <v>GABRIELA MENDES FERREIRA</v>
      </c>
      <c r="I161" s="8" t="s">
        <v>561</v>
      </c>
      <c r="J161" s="7" t="s">
        <v>562</v>
      </c>
    </row>
    <row r="162" spans="1:10" ht="15" customHeight="1" x14ac:dyDescent="0.25">
      <c r="A162" s="1">
        <v>126201</v>
      </c>
      <c r="B162" s="1" t="s">
        <v>336</v>
      </c>
      <c r="C162" s="1" t="s">
        <v>517</v>
      </c>
      <c r="D162" s="1" t="s">
        <v>518</v>
      </c>
      <c r="E162" s="1" t="s">
        <v>519</v>
      </c>
      <c r="F162" s="1" t="s">
        <v>563</v>
      </c>
      <c r="G162" s="1" t="s">
        <v>196</v>
      </c>
      <c r="H162" s="1" t="str">
        <f t="shared" si="2"/>
        <v>BEATRIZ CERQUEIRA TEIXEIRA</v>
      </c>
      <c r="I162" s="8" t="s">
        <v>564</v>
      </c>
      <c r="J162" s="5"/>
    </row>
    <row r="163" spans="1:10" ht="15" customHeight="1" x14ac:dyDescent="0.25">
      <c r="A163" s="1">
        <v>119832</v>
      </c>
      <c r="B163" s="1" t="s">
        <v>336</v>
      </c>
      <c r="C163" s="1" t="s">
        <v>517</v>
      </c>
      <c r="D163" s="1" t="s">
        <v>518</v>
      </c>
      <c r="E163" s="1" t="s">
        <v>519</v>
      </c>
      <c r="F163" s="1" t="s">
        <v>565</v>
      </c>
      <c r="G163" s="1" t="s">
        <v>566</v>
      </c>
      <c r="H163" s="1" t="str">
        <f t="shared" si="2"/>
        <v>TELMA BARROS TEIXEIRA</v>
      </c>
      <c r="I163" s="8" t="s">
        <v>567</v>
      </c>
      <c r="J163" s="5"/>
    </row>
    <row r="164" spans="1:10" ht="15" customHeight="1" x14ac:dyDescent="0.25">
      <c r="A164" s="1">
        <v>119467</v>
      </c>
      <c r="B164" s="1" t="s">
        <v>336</v>
      </c>
      <c r="C164" s="1" t="s">
        <v>517</v>
      </c>
      <c r="D164" s="1" t="s">
        <v>518</v>
      </c>
      <c r="E164" s="1" t="s">
        <v>519</v>
      </c>
      <c r="F164" s="1" t="s">
        <v>568</v>
      </c>
      <c r="G164" s="1" t="s">
        <v>569</v>
      </c>
      <c r="H164" s="1" t="str">
        <f t="shared" si="2"/>
        <v>MARIANA  SILVA TEIXEIRA</v>
      </c>
      <c r="I164" s="8" t="s">
        <v>570</v>
      </c>
      <c r="J164" s="5"/>
    </row>
    <row r="165" spans="1:10" ht="15" customHeight="1" x14ac:dyDescent="0.25">
      <c r="A165" s="1">
        <v>119833</v>
      </c>
      <c r="B165" s="1" t="s">
        <v>336</v>
      </c>
      <c r="C165" s="1" t="s">
        <v>517</v>
      </c>
      <c r="D165" s="1" t="s">
        <v>518</v>
      </c>
      <c r="E165" s="1" t="s">
        <v>519</v>
      </c>
      <c r="F165" s="1" t="s">
        <v>545</v>
      </c>
      <c r="G165" s="1" t="s">
        <v>571</v>
      </c>
      <c r="H165" s="1" t="str">
        <f t="shared" si="2"/>
        <v>LARA MONICA SILVA</v>
      </c>
      <c r="I165" s="8" t="s">
        <v>572</v>
      </c>
      <c r="J165" s="5"/>
    </row>
    <row r="166" spans="1:10" ht="15" customHeight="1" x14ac:dyDescent="0.25">
      <c r="A166" s="25">
        <v>104416</v>
      </c>
      <c r="B166" s="1" t="s">
        <v>336</v>
      </c>
      <c r="C166" s="1" t="s">
        <v>517</v>
      </c>
      <c r="D166" s="1" t="s">
        <v>518</v>
      </c>
      <c r="E166" s="1" t="s">
        <v>519</v>
      </c>
      <c r="F166" s="1" t="s">
        <v>560</v>
      </c>
      <c r="G166" s="1" t="s">
        <v>566</v>
      </c>
      <c r="H166" s="1" t="str">
        <f t="shared" si="2"/>
        <v>TELMA MENDES FERREIRA</v>
      </c>
      <c r="I166" s="8" t="s">
        <v>573</v>
      </c>
      <c r="J166" s="5"/>
    </row>
    <row r="167" spans="1:10" ht="15" customHeight="1" x14ac:dyDescent="0.25">
      <c r="A167" s="1">
        <v>104418</v>
      </c>
      <c r="B167" s="1" t="s">
        <v>336</v>
      </c>
      <c r="C167" s="1" t="s">
        <v>517</v>
      </c>
      <c r="D167" s="1" t="s">
        <v>518</v>
      </c>
      <c r="E167" s="1" t="s">
        <v>519</v>
      </c>
      <c r="F167" s="1" t="s">
        <v>574</v>
      </c>
      <c r="G167" s="1" t="s">
        <v>486</v>
      </c>
      <c r="H167" s="1" t="str">
        <f t="shared" si="2"/>
        <v>MAFALDA FERREIRA MAGALHAES</v>
      </c>
      <c r="I167" s="8" t="s">
        <v>575</v>
      </c>
      <c r="J167" s="5"/>
    </row>
    <row r="168" spans="1:10" ht="15" customHeight="1" x14ac:dyDescent="0.25">
      <c r="A168" s="1">
        <v>119828</v>
      </c>
      <c r="B168" s="1" t="s">
        <v>336</v>
      </c>
      <c r="C168" s="1" t="s">
        <v>517</v>
      </c>
      <c r="D168" s="1" t="s">
        <v>518</v>
      </c>
      <c r="E168" s="1" t="s">
        <v>519</v>
      </c>
      <c r="F168" s="1" t="s">
        <v>576</v>
      </c>
      <c r="G168" s="1" t="s">
        <v>577</v>
      </c>
      <c r="H168" s="1" t="str">
        <f t="shared" si="2"/>
        <v>FRANCISCA LURDES MAGALHAES</v>
      </c>
      <c r="I168" s="8" t="s">
        <v>578</v>
      </c>
      <c r="J168" s="5"/>
    </row>
    <row r="169" spans="1:10" ht="15" customHeight="1" x14ac:dyDescent="0.25">
      <c r="A169" s="1">
        <v>119827</v>
      </c>
      <c r="B169" s="1" t="s">
        <v>336</v>
      </c>
      <c r="C169" s="1" t="s">
        <v>517</v>
      </c>
      <c r="D169" s="1" t="s">
        <v>518</v>
      </c>
      <c r="E169" s="1" t="s">
        <v>519</v>
      </c>
      <c r="F169" s="1" t="s">
        <v>579</v>
      </c>
      <c r="G169" s="1" t="s">
        <v>126</v>
      </c>
      <c r="H169" s="1" t="str">
        <f t="shared" si="2"/>
        <v>CATARINA CUNHA SOUSA</v>
      </c>
      <c r="I169" s="8" t="s">
        <v>580</v>
      </c>
      <c r="J169" s="5"/>
    </row>
    <row r="170" spans="1:10" ht="15" customHeight="1" x14ac:dyDescent="0.25">
      <c r="A170" s="1">
        <v>106263</v>
      </c>
      <c r="B170" s="1" t="s">
        <v>336</v>
      </c>
      <c r="C170" s="1" t="s">
        <v>517</v>
      </c>
      <c r="D170" s="1" t="s">
        <v>518</v>
      </c>
      <c r="E170" s="1" t="s">
        <v>519</v>
      </c>
      <c r="F170" s="1" t="s">
        <v>581</v>
      </c>
      <c r="G170" s="1" t="s">
        <v>582</v>
      </c>
      <c r="H170" s="1" t="str">
        <f t="shared" si="2"/>
        <v>ANA ISABEL BAPTISTA</v>
      </c>
      <c r="I170" s="8" t="s">
        <v>583</v>
      </c>
      <c r="J170" s="5"/>
    </row>
    <row r="171" spans="1:10" ht="15" customHeight="1" x14ac:dyDescent="0.25">
      <c r="A171" s="1">
        <v>119826</v>
      </c>
      <c r="B171" s="1" t="s">
        <v>336</v>
      </c>
      <c r="C171" s="1" t="s">
        <v>517</v>
      </c>
      <c r="D171" s="1" t="s">
        <v>518</v>
      </c>
      <c r="E171" s="1" t="s">
        <v>519</v>
      </c>
      <c r="F171" s="1" t="s">
        <v>584</v>
      </c>
      <c r="G171" s="1" t="s">
        <v>540</v>
      </c>
      <c r="H171" s="1" t="str">
        <f t="shared" si="2"/>
        <v>ANA MARGARIDA TEIXEIRA</v>
      </c>
      <c r="I171" s="8" t="s">
        <v>585</v>
      </c>
      <c r="J171" s="5"/>
    </row>
    <row r="172" spans="1:10" ht="15" customHeight="1" x14ac:dyDescent="0.25">
      <c r="A172" s="1">
        <v>203983</v>
      </c>
      <c r="B172" s="1" t="s">
        <v>336</v>
      </c>
      <c r="C172" s="1" t="s">
        <v>517</v>
      </c>
      <c r="D172" s="1" t="s">
        <v>518</v>
      </c>
      <c r="E172" s="1" t="s">
        <v>519</v>
      </c>
      <c r="F172" s="1" t="s">
        <v>586</v>
      </c>
      <c r="G172" s="1" t="s">
        <v>188</v>
      </c>
      <c r="H172" s="1" t="str">
        <f t="shared" si="2"/>
        <v>JOANA FERNADES</v>
      </c>
      <c r="I172" s="8" t="s">
        <v>587</v>
      </c>
      <c r="J172" s="5"/>
    </row>
    <row r="173" spans="1:10" ht="15" customHeight="1" x14ac:dyDescent="0.25">
      <c r="A173" s="18">
        <v>203982</v>
      </c>
      <c r="B173" s="9" t="s">
        <v>336</v>
      </c>
      <c r="C173" s="1" t="s">
        <v>517</v>
      </c>
      <c r="D173" s="9" t="s">
        <v>518</v>
      </c>
      <c r="E173" s="9" t="s">
        <v>519</v>
      </c>
      <c r="F173" s="9" t="s">
        <v>588</v>
      </c>
      <c r="G173" s="9" t="s">
        <v>327</v>
      </c>
      <c r="H173" s="1" t="str">
        <f t="shared" si="2"/>
        <v>MARGARIDA RIBEIRO GOMES</v>
      </c>
      <c r="I173" s="8" t="s">
        <v>589</v>
      </c>
      <c r="J173" s="5"/>
    </row>
    <row r="174" spans="1:10" ht="15" customHeight="1" x14ac:dyDescent="0.25">
      <c r="A174" s="18">
        <v>118315</v>
      </c>
      <c r="B174" s="9" t="s">
        <v>336</v>
      </c>
      <c r="C174" s="1" t="s">
        <v>517</v>
      </c>
      <c r="D174" s="9" t="s">
        <v>518</v>
      </c>
      <c r="E174" s="9" t="s">
        <v>519</v>
      </c>
      <c r="F174" s="9" t="s">
        <v>590</v>
      </c>
      <c r="G174" s="9" t="s">
        <v>591</v>
      </c>
      <c r="H174" s="1" t="str">
        <f t="shared" si="2"/>
        <v>LAURA RIBEIRO CUNHA</v>
      </c>
      <c r="I174" s="8" t="s">
        <v>592</v>
      </c>
      <c r="J174" s="5"/>
    </row>
    <row r="175" spans="1:10" ht="15" customHeight="1" x14ac:dyDescent="0.25">
      <c r="A175" s="13">
        <v>206017</v>
      </c>
      <c r="B175" s="1" t="s">
        <v>336</v>
      </c>
      <c r="C175" s="1" t="s">
        <v>517</v>
      </c>
      <c r="D175" s="1" t="s">
        <v>518</v>
      </c>
      <c r="E175" s="1" t="s">
        <v>519</v>
      </c>
      <c r="F175" s="26" t="s">
        <v>593</v>
      </c>
      <c r="G175" s="26" t="s">
        <v>247</v>
      </c>
      <c r="H175" s="1" t="str">
        <f t="shared" si="2"/>
        <v>RITA DIOGO</v>
      </c>
      <c r="I175" s="4" t="s">
        <v>594</v>
      </c>
      <c r="J175" s="7" t="s">
        <v>524</v>
      </c>
    </row>
    <row r="176" spans="1:10" ht="15" customHeight="1" x14ac:dyDescent="0.25">
      <c r="A176" s="13">
        <v>207694</v>
      </c>
      <c r="B176" s="1" t="s">
        <v>336</v>
      </c>
      <c r="C176" s="1" t="s">
        <v>517</v>
      </c>
      <c r="D176" s="1" t="s">
        <v>518</v>
      </c>
      <c r="E176" s="1" t="s">
        <v>519</v>
      </c>
      <c r="F176" s="26" t="s">
        <v>595</v>
      </c>
      <c r="G176" s="26" t="s">
        <v>188</v>
      </c>
      <c r="H176" s="1" t="str">
        <f t="shared" si="2"/>
        <v>JOANA GONÇALVES</v>
      </c>
      <c r="I176" s="4" t="s">
        <v>596</v>
      </c>
      <c r="J176" s="7" t="s">
        <v>148</v>
      </c>
    </row>
    <row r="177" spans="1:10" ht="15" customHeight="1" x14ac:dyDescent="0.25">
      <c r="A177" s="13">
        <v>207691</v>
      </c>
      <c r="B177" s="1" t="s">
        <v>336</v>
      </c>
      <c r="C177" s="1" t="s">
        <v>517</v>
      </c>
      <c r="D177" s="1" t="s">
        <v>518</v>
      </c>
      <c r="E177" s="1" t="s">
        <v>519</v>
      </c>
      <c r="F177" s="15" t="s">
        <v>553</v>
      </c>
      <c r="G177" s="15" t="s">
        <v>486</v>
      </c>
      <c r="H177" s="1" t="str">
        <f t="shared" si="2"/>
        <v>MAFALDA BROCHADO</v>
      </c>
      <c r="I177" s="4" t="s">
        <v>597</v>
      </c>
      <c r="J177" s="7" t="s">
        <v>524</v>
      </c>
    </row>
    <row r="178" spans="1:10" ht="15" customHeight="1" x14ac:dyDescent="0.25">
      <c r="A178" s="13">
        <v>207395</v>
      </c>
      <c r="B178" s="1" t="s">
        <v>336</v>
      </c>
      <c r="C178" s="1" t="s">
        <v>517</v>
      </c>
      <c r="D178" s="1" t="s">
        <v>518</v>
      </c>
      <c r="E178" s="1" t="s">
        <v>519</v>
      </c>
      <c r="F178" s="15" t="s">
        <v>598</v>
      </c>
      <c r="G178" s="15" t="s">
        <v>486</v>
      </c>
      <c r="H178" s="1" t="str">
        <f t="shared" si="2"/>
        <v>MAFALDA SAMPAIO</v>
      </c>
      <c r="I178" s="4" t="s">
        <v>599</v>
      </c>
      <c r="J178" s="5"/>
    </row>
    <row r="179" spans="1:10" ht="15" customHeight="1" x14ac:dyDescent="0.25">
      <c r="A179" s="13">
        <v>207692</v>
      </c>
      <c r="B179" s="1" t="s">
        <v>336</v>
      </c>
      <c r="C179" s="1" t="s">
        <v>517</v>
      </c>
      <c r="D179" s="1" t="s">
        <v>518</v>
      </c>
      <c r="E179" s="1" t="s">
        <v>519</v>
      </c>
      <c r="F179" s="15" t="s">
        <v>598</v>
      </c>
      <c r="G179" s="15" t="s">
        <v>204</v>
      </c>
      <c r="H179" s="1" t="str">
        <f t="shared" si="2"/>
        <v>MATILDE SAMPAIO</v>
      </c>
      <c r="I179" s="4" t="s">
        <v>600</v>
      </c>
      <c r="J179" s="5"/>
    </row>
    <row r="180" spans="1:10" ht="15" customHeight="1" x14ac:dyDescent="0.25">
      <c r="A180" s="13">
        <v>207693</v>
      </c>
      <c r="B180" s="1" t="s">
        <v>336</v>
      </c>
      <c r="C180" s="1" t="s">
        <v>517</v>
      </c>
      <c r="D180" s="1" t="s">
        <v>518</v>
      </c>
      <c r="E180" s="1" t="s">
        <v>519</v>
      </c>
      <c r="F180" s="15" t="s">
        <v>601</v>
      </c>
      <c r="G180" s="15" t="s">
        <v>529</v>
      </c>
      <c r="H180" s="1" t="str">
        <f t="shared" si="2"/>
        <v>BARBARA SOUSA</v>
      </c>
      <c r="I180" s="4" t="s">
        <v>602</v>
      </c>
      <c r="J180" s="7" t="s">
        <v>524</v>
      </c>
    </row>
    <row r="181" spans="1:10" ht="15" customHeight="1" x14ac:dyDescent="0.25">
      <c r="A181" s="18">
        <v>209741</v>
      </c>
      <c r="B181" s="1" t="s">
        <v>336</v>
      </c>
      <c r="C181" s="1" t="s">
        <v>517</v>
      </c>
      <c r="D181" s="1" t="s">
        <v>518</v>
      </c>
      <c r="E181" s="1" t="s">
        <v>519</v>
      </c>
      <c r="F181" s="12" t="s">
        <v>603</v>
      </c>
      <c r="G181" s="12" t="s">
        <v>486</v>
      </c>
      <c r="H181" s="1" t="str">
        <f t="shared" si="2"/>
        <v>MAFALDA ESTEBAINHA FARIA</v>
      </c>
      <c r="I181" s="4" t="s">
        <v>604</v>
      </c>
      <c r="J181" s="5"/>
    </row>
    <row r="182" spans="1:10" ht="15" customHeight="1" x14ac:dyDescent="0.25">
      <c r="A182" s="1">
        <v>209739</v>
      </c>
      <c r="B182" s="1" t="s">
        <v>336</v>
      </c>
      <c r="C182" s="1" t="s">
        <v>517</v>
      </c>
      <c r="D182" s="1" t="s">
        <v>518</v>
      </c>
      <c r="E182" s="1" t="s">
        <v>519</v>
      </c>
      <c r="F182" s="1" t="s">
        <v>605</v>
      </c>
      <c r="G182" s="1" t="s">
        <v>606</v>
      </c>
      <c r="H182" s="1" t="str">
        <f t="shared" si="2"/>
        <v>LARA FILIPA CUNHA</v>
      </c>
      <c r="I182" s="27" t="s">
        <v>607</v>
      </c>
      <c r="J182" s="7" t="s">
        <v>524</v>
      </c>
    </row>
    <row r="183" spans="1:10" ht="15" customHeight="1" x14ac:dyDescent="0.25">
      <c r="A183" s="1">
        <v>209734</v>
      </c>
      <c r="B183" s="1" t="s">
        <v>336</v>
      </c>
      <c r="C183" s="1" t="s">
        <v>517</v>
      </c>
      <c r="D183" s="1" t="s">
        <v>518</v>
      </c>
      <c r="E183" s="1" t="s">
        <v>519</v>
      </c>
      <c r="F183" s="1" t="s">
        <v>584</v>
      </c>
      <c r="G183" s="1" t="s">
        <v>540</v>
      </c>
      <c r="H183" s="1" t="str">
        <f t="shared" si="2"/>
        <v>ANA MARGARIDA TEIXEIRA</v>
      </c>
      <c r="I183" s="28" t="s">
        <v>608</v>
      </c>
      <c r="J183" s="7" t="s">
        <v>524</v>
      </c>
    </row>
    <row r="184" spans="1:10" ht="15" customHeight="1" x14ac:dyDescent="0.25">
      <c r="A184" s="1">
        <v>209740</v>
      </c>
      <c r="B184" s="1" t="s">
        <v>336</v>
      </c>
      <c r="C184" s="1" t="s">
        <v>517</v>
      </c>
      <c r="D184" s="1" t="s">
        <v>518</v>
      </c>
      <c r="E184" s="1" t="s">
        <v>519</v>
      </c>
      <c r="F184" s="1" t="s">
        <v>609</v>
      </c>
      <c r="G184" s="1" t="s">
        <v>610</v>
      </c>
      <c r="H184" s="1" t="str">
        <f t="shared" si="2"/>
        <v>LEONOR PEREIRA ALVES</v>
      </c>
      <c r="I184" s="28" t="s">
        <v>611</v>
      </c>
      <c r="J184" s="7" t="s">
        <v>524</v>
      </c>
    </row>
    <row r="185" spans="1:10" ht="15" customHeight="1" x14ac:dyDescent="0.25">
      <c r="A185" s="1">
        <v>209743</v>
      </c>
      <c r="B185" s="1" t="s">
        <v>336</v>
      </c>
      <c r="C185" s="1" t="s">
        <v>517</v>
      </c>
      <c r="D185" s="1" t="s">
        <v>518</v>
      </c>
      <c r="E185" s="1" t="s">
        <v>519</v>
      </c>
      <c r="F185" s="1" t="s">
        <v>584</v>
      </c>
      <c r="G185" s="1" t="s">
        <v>612</v>
      </c>
      <c r="H185" s="1" t="str">
        <f t="shared" si="2"/>
        <v>MARIA DAVID TEIXEIRA</v>
      </c>
      <c r="I185" s="28" t="s">
        <v>613</v>
      </c>
      <c r="J185" s="7" t="s">
        <v>524</v>
      </c>
    </row>
    <row r="186" spans="1:10" ht="15" customHeight="1" x14ac:dyDescent="0.25">
      <c r="A186" s="1">
        <v>212474</v>
      </c>
      <c r="B186" s="1" t="s">
        <v>336</v>
      </c>
      <c r="C186" s="1" t="s">
        <v>517</v>
      </c>
      <c r="D186" s="1" t="s">
        <v>518</v>
      </c>
      <c r="E186" s="1" t="s">
        <v>519</v>
      </c>
      <c r="F186" s="1" t="s">
        <v>614</v>
      </c>
      <c r="G186" s="1" t="s">
        <v>615</v>
      </c>
      <c r="H186" s="1" t="str">
        <f t="shared" si="2"/>
        <v>SOFIA FREITAS PINTO</v>
      </c>
      <c r="I186" s="28" t="s">
        <v>616</v>
      </c>
      <c r="J186" s="7" t="s">
        <v>524</v>
      </c>
    </row>
    <row r="187" spans="1:10" ht="15" customHeight="1" x14ac:dyDescent="0.25">
      <c r="A187" s="1">
        <v>215095</v>
      </c>
      <c r="B187" s="1" t="s">
        <v>336</v>
      </c>
      <c r="C187" s="1" t="s">
        <v>517</v>
      </c>
      <c r="D187" s="1" t="s">
        <v>518</v>
      </c>
      <c r="E187" s="1" t="s">
        <v>519</v>
      </c>
      <c r="F187" s="1" t="s">
        <v>617</v>
      </c>
      <c r="G187" s="1" t="s">
        <v>618</v>
      </c>
      <c r="H187" s="1" t="str">
        <f t="shared" si="2"/>
        <v>ANA CAROLINA ARAÚJO</v>
      </c>
      <c r="I187" s="28" t="s">
        <v>619</v>
      </c>
      <c r="J187" s="7" t="s">
        <v>524</v>
      </c>
    </row>
    <row r="188" spans="1:10" ht="15" customHeight="1" x14ac:dyDescent="0.25">
      <c r="A188" s="1">
        <v>209737</v>
      </c>
      <c r="B188" s="1" t="s">
        <v>336</v>
      </c>
      <c r="C188" s="1" t="s">
        <v>517</v>
      </c>
      <c r="D188" s="1" t="s">
        <v>518</v>
      </c>
      <c r="E188" s="1" t="s">
        <v>519</v>
      </c>
      <c r="F188" s="1" t="s">
        <v>601</v>
      </c>
      <c r="G188" s="1" t="s">
        <v>620</v>
      </c>
      <c r="H188" s="1" t="str">
        <f t="shared" si="2"/>
        <v>INÊS FILIPA SOUSA</v>
      </c>
      <c r="I188" s="28" t="s">
        <v>621</v>
      </c>
      <c r="J188" s="7" t="s">
        <v>524</v>
      </c>
    </row>
    <row r="189" spans="1:10" ht="15" customHeight="1" x14ac:dyDescent="0.25">
      <c r="A189" s="1">
        <v>215100</v>
      </c>
      <c r="B189" s="1" t="s">
        <v>336</v>
      </c>
      <c r="C189" s="1" t="s">
        <v>517</v>
      </c>
      <c r="D189" s="1" t="s">
        <v>518</v>
      </c>
      <c r="E189" s="1" t="s">
        <v>519</v>
      </c>
      <c r="F189" s="1" t="s">
        <v>622</v>
      </c>
      <c r="G189" s="1" t="s">
        <v>623</v>
      </c>
      <c r="H189" s="1" t="str">
        <f t="shared" si="2"/>
        <v>JOANA MIGUEL MACHADO</v>
      </c>
      <c r="I189" s="28" t="s">
        <v>397</v>
      </c>
      <c r="J189" s="7" t="s">
        <v>524</v>
      </c>
    </row>
    <row r="190" spans="1:10" ht="15" customHeight="1" x14ac:dyDescent="0.25">
      <c r="A190" s="1">
        <v>209746</v>
      </c>
      <c r="B190" s="1" t="s">
        <v>336</v>
      </c>
      <c r="C190" s="1" t="s">
        <v>517</v>
      </c>
      <c r="D190" s="1" t="s">
        <v>518</v>
      </c>
      <c r="E190" s="1" t="s">
        <v>519</v>
      </c>
      <c r="F190" s="1" t="s">
        <v>605</v>
      </c>
      <c r="G190" s="1" t="s">
        <v>624</v>
      </c>
      <c r="H190" s="1" t="str">
        <f t="shared" si="2"/>
        <v>MARIA INÊS CUNHA</v>
      </c>
      <c r="I190" s="28" t="s">
        <v>625</v>
      </c>
      <c r="J190" s="7" t="s">
        <v>524</v>
      </c>
    </row>
    <row r="191" spans="1:10" ht="15" customHeight="1" x14ac:dyDescent="0.25">
      <c r="A191" s="1">
        <v>120872</v>
      </c>
      <c r="B191" s="1" t="s">
        <v>306</v>
      </c>
      <c r="C191" s="1" t="s">
        <v>626</v>
      </c>
      <c r="D191" s="1" t="s">
        <v>627</v>
      </c>
      <c r="E191" s="1" t="s">
        <v>628</v>
      </c>
      <c r="F191" s="1" t="s">
        <v>629</v>
      </c>
      <c r="G191" s="1" t="s">
        <v>630</v>
      </c>
      <c r="H191" s="1" t="str">
        <f t="shared" si="2"/>
        <v>CHEILA MORAIS VIEIRA</v>
      </c>
      <c r="I191" s="8" t="s">
        <v>631</v>
      </c>
      <c r="J191" s="11" t="s">
        <v>632</v>
      </c>
    </row>
    <row r="192" spans="1:10" ht="15" customHeight="1" x14ac:dyDescent="0.25">
      <c r="A192" s="1">
        <v>112332</v>
      </c>
      <c r="B192" s="1" t="s">
        <v>306</v>
      </c>
      <c r="C192" s="1" t="s">
        <v>626</v>
      </c>
      <c r="D192" s="1" t="s">
        <v>627</v>
      </c>
      <c r="E192" s="1" t="s">
        <v>628</v>
      </c>
      <c r="F192" s="1" t="s">
        <v>633</v>
      </c>
      <c r="G192" s="1" t="s">
        <v>529</v>
      </c>
      <c r="H192" s="1" t="str">
        <f t="shared" si="2"/>
        <v>BARBARA NOGUEIRA DA COSTA</v>
      </c>
      <c r="I192" s="8" t="s">
        <v>634</v>
      </c>
      <c r="J192" s="5"/>
    </row>
    <row r="193" spans="1:10" ht="15" customHeight="1" x14ac:dyDescent="0.25">
      <c r="A193" s="1">
        <v>120910</v>
      </c>
      <c r="B193" s="1" t="s">
        <v>306</v>
      </c>
      <c r="C193" s="1" t="s">
        <v>626</v>
      </c>
      <c r="D193" s="1" t="s">
        <v>627</v>
      </c>
      <c r="E193" s="1" t="s">
        <v>628</v>
      </c>
      <c r="F193" s="1" t="s">
        <v>635</v>
      </c>
      <c r="G193" s="1" t="s">
        <v>636</v>
      </c>
      <c r="H193" s="1" t="str">
        <f t="shared" si="2"/>
        <v>BRUNA MELO GARCIA</v>
      </c>
      <c r="I193" s="8" t="s">
        <v>637</v>
      </c>
      <c r="J193" s="5"/>
    </row>
    <row r="194" spans="1:10" ht="15" customHeight="1" x14ac:dyDescent="0.25">
      <c r="A194" s="1">
        <v>119598</v>
      </c>
      <c r="B194" s="1" t="s">
        <v>306</v>
      </c>
      <c r="C194" s="1" t="s">
        <v>626</v>
      </c>
      <c r="D194" s="1" t="s">
        <v>627</v>
      </c>
      <c r="E194" s="1" t="s">
        <v>628</v>
      </c>
      <c r="F194" s="1" t="s">
        <v>638</v>
      </c>
      <c r="G194" s="1" t="s">
        <v>639</v>
      </c>
      <c r="H194" s="1" t="str">
        <f t="shared" si="2"/>
        <v>MARIA LEONOR MIRANDA</v>
      </c>
      <c r="I194" s="8" t="s">
        <v>640</v>
      </c>
      <c r="J194" s="7" t="s">
        <v>641</v>
      </c>
    </row>
    <row r="195" spans="1:10" ht="15" customHeight="1" x14ac:dyDescent="0.25">
      <c r="A195" s="1">
        <v>106601</v>
      </c>
      <c r="B195" s="1" t="s">
        <v>306</v>
      </c>
      <c r="C195" s="1" t="s">
        <v>626</v>
      </c>
      <c r="D195" s="1" t="s">
        <v>627</v>
      </c>
      <c r="E195" s="1" t="s">
        <v>628</v>
      </c>
      <c r="F195" s="1" t="s">
        <v>642</v>
      </c>
      <c r="G195" s="1" t="s">
        <v>116</v>
      </c>
      <c r="H195" s="1" t="str">
        <f t="shared" ref="H195:H258" si="3">G195&amp;" "&amp;F195</f>
        <v>MARIA QUEIROGA MARTINS</v>
      </c>
      <c r="I195" s="8" t="s">
        <v>643</v>
      </c>
      <c r="J195" s="5"/>
    </row>
    <row r="196" spans="1:10" ht="15" customHeight="1" x14ac:dyDescent="0.25">
      <c r="A196" s="1">
        <v>121167</v>
      </c>
      <c r="B196" s="1" t="s">
        <v>306</v>
      </c>
      <c r="C196" s="1" t="s">
        <v>626</v>
      </c>
      <c r="D196" s="1" t="s">
        <v>627</v>
      </c>
      <c r="E196" s="1" t="s">
        <v>628</v>
      </c>
      <c r="F196" s="1" t="s">
        <v>644</v>
      </c>
      <c r="G196" s="1" t="s">
        <v>132</v>
      </c>
      <c r="H196" s="1" t="str">
        <f t="shared" si="3"/>
        <v>FILIPA MORGADINHO COELHO</v>
      </c>
      <c r="I196" s="8" t="s">
        <v>645</v>
      </c>
      <c r="J196" s="5"/>
    </row>
    <row r="197" spans="1:10" ht="15" customHeight="1" x14ac:dyDescent="0.25">
      <c r="A197" s="1">
        <v>126313</v>
      </c>
      <c r="B197" s="1" t="s">
        <v>306</v>
      </c>
      <c r="C197" s="1" t="s">
        <v>626</v>
      </c>
      <c r="D197" s="1" t="s">
        <v>627</v>
      </c>
      <c r="E197" s="1" t="s">
        <v>628</v>
      </c>
      <c r="F197" s="1" t="s">
        <v>646</v>
      </c>
      <c r="G197" s="1" t="s">
        <v>546</v>
      </c>
      <c r="H197" s="1" t="str">
        <f t="shared" si="3"/>
        <v>ANA BEATRIZ FERNANDES</v>
      </c>
      <c r="I197" s="8" t="s">
        <v>647</v>
      </c>
      <c r="J197" s="5"/>
    </row>
    <row r="198" spans="1:10" ht="15" customHeight="1" x14ac:dyDescent="0.25">
      <c r="A198" s="1">
        <v>119127</v>
      </c>
      <c r="B198" s="1" t="s">
        <v>306</v>
      </c>
      <c r="C198" s="1" t="s">
        <v>626</v>
      </c>
      <c r="D198" s="1" t="s">
        <v>627</v>
      </c>
      <c r="E198" s="1" t="s">
        <v>628</v>
      </c>
      <c r="F198" s="1" t="s">
        <v>648</v>
      </c>
      <c r="G198" s="1" t="s">
        <v>554</v>
      </c>
      <c r="H198" s="1" t="str">
        <f t="shared" si="3"/>
        <v>MARIA BEATRIZ GONCALVES</v>
      </c>
      <c r="I198" s="8" t="s">
        <v>649</v>
      </c>
      <c r="J198" s="29" t="s">
        <v>632</v>
      </c>
    </row>
    <row r="199" spans="1:10" ht="15" customHeight="1" x14ac:dyDescent="0.25">
      <c r="A199" s="1">
        <v>119125</v>
      </c>
      <c r="B199" s="1" t="s">
        <v>306</v>
      </c>
      <c r="C199" s="1" t="s">
        <v>626</v>
      </c>
      <c r="D199" s="1" t="s">
        <v>627</v>
      </c>
      <c r="E199" s="1" t="s">
        <v>628</v>
      </c>
      <c r="F199" s="1" t="s">
        <v>633</v>
      </c>
      <c r="G199" s="1" t="s">
        <v>380</v>
      </c>
      <c r="H199" s="1" t="str">
        <f t="shared" si="3"/>
        <v>ALEXANDRA NOGUEIRA DA COSTA</v>
      </c>
      <c r="I199" s="8" t="s">
        <v>634</v>
      </c>
      <c r="J199" s="7" t="s">
        <v>641</v>
      </c>
    </row>
    <row r="200" spans="1:10" ht="15" customHeight="1" x14ac:dyDescent="0.25">
      <c r="A200" s="1">
        <v>125135</v>
      </c>
      <c r="B200" s="1" t="s">
        <v>306</v>
      </c>
      <c r="C200" s="1" t="s">
        <v>626</v>
      </c>
      <c r="D200" s="1" t="s">
        <v>627</v>
      </c>
      <c r="E200" s="1" t="s">
        <v>628</v>
      </c>
      <c r="F200" s="1" t="s">
        <v>650</v>
      </c>
      <c r="G200" s="1" t="s">
        <v>123</v>
      </c>
      <c r="H200" s="1" t="str">
        <f t="shared" si="3"/>
        <v>CAROLINA SILVA NOGUEIRA</v>
      </c>
      <c r="I200" s="8" t="s">
        <v>651</v>
      </c>
      <c r="J200" s="5"/>
    </row>
    <row r="201" spans="1:10" ht="15" customHeight="1" x14ac:dyDescent="0.25">
      <c r="A201" s="1">
        <v>126391</v>
      </c>
      <c r="B201" s="1" t="s">
        <v>306</v>
      </c>
      <c r="C201" s="1" t="s">
        <v>626</v>
      </c>
      <c r="D201" s="1" t="s">
        <v>627</v>
      </c>
      <c r="E201" s="1" t="s">
        <v>628</v>
      </c>
      <c r="F201" s="1" t="s">
        <v>652</v>
      </c>
      <c r="G201" s="1" t="s">
        <v>237</v>
      </c>
      <c r="H201" s="1" t="str">
        <f t="shared" si="3"/>
        <v>FRANCISCA SENA FONSECA</v>
      </c>
      <c r="I201" s="8" t="s">
        <v>653</v>
      </c>
      <c r="J201" s="5"/>
    </row>
    <row r="202" spans="1:10" ht="15" customHeight="1" x14ac:dyDescent="0.25">
      <c r="A202" s="1">
        <v>131406</v>
      </c>
      <c r="B202" s="1" t="s">
        <v>306</v>
      </c>
      <c r="C202" s="1" t="s">
        <v>626</v>
      </c>
      <c r="D202" s="1" t="s">
        <v>627</v>
      </c>
      <c r="E202" s="1" t="s">
        <v>628</v>
      </c>
      <c r="F202" s="1" t="s">
        <v>654</v>
      </c>
      <c r="G202" s="1" t="s">
        <v>655</v>
      </c>
      <c r="H202" s="1" t="str">
        <f t="shared" si="3"/>
        <v>IRINA ESTEVES LOPES</v>
      </c>
      <c r="I202" s="8" t="s">
        <v>656</v>
      </c>
      <c r="J202" s="5"/>
    </row>
    <row r="203" spans="1:10" ht="15" customHeight="1" x14ac:dyDescent="0.25">
      <c r="A203" s="1">
        <v>131855</v>
      </c>
      <c r="B203" s="1" t="s">
        <v>306</v>
      </c>
      <c r="C203" s="1" t="s">
        <v>626</v>
      </c>
      <c r="D203" s="1" t="s">
        <v>627</v>
      </c>
      <c r="E203" s="1" t="s">
        <v>628</v>
      </c>
      <c r="F203" s="1" t="s">
        <v>657</v>
      </c>
      <c r="G203" s="1" t="s">
        <v>233</v>
      </c>
      <c r="H203" s="1" t="str">
        <f t="shared" si="3"/>
        <v>MARTA AMARAL MOREIRA</v>
      </c>
      <c r="I203" s="8" t="s">
        <v>658</v>
      </c>
      <c r="J203" s="29" t="s">
        <v>632</v>
      </c>
    </row>
    <row r="204" spans="1:10" ht="15" customHeight="1" x14ac:dyDescent="0.25">
      <c r="A204" s="1">
        <v>131950</v>
      </c>
      <c r="B204" s="1" t="s">
        <v>306</v>
      </c>
      <c r="C204" s="1" t="s">
        <v>626</v>
      </c>
      <c r="D204" s="1" t="s">
        <v>627</v>
      </c>
      <c r="E204" s="1" t="s">
        <v>628</v>
      </c>
      <c r="F204" s="1" t="s">
        <v>659</v>
      </c>
      <c r="G204" s="1" t="s">
        <v>660</v>
      </c>
      <c r="H204" s="1" t="str">
        <f t="shared" si="3"/>
        <v>ANA BARBARA COSTA</v>
      </c>
      <c r="I204" s="8" t="s">
        <v>661</v>
      </c>
      <c r="J204" s="29" t="s">
        <v>632</v>
      </c>
    </row>
    <row r="205" spans="1:10" ht="15" customHeight="1" x14ac:dyDescent="0.25">
      <c r="A205" s="1">
        <v>131852</v>
      </c>
      <c r="B205" s="1" t="s">
        <v>306</v>
      </c>
      <c r="C205" s="1" t="s">
        <v>626</v>
      </c>
      <c r="D205" s="1" t="s">
        <v>627</v>
      </c>
      <c r="E205" s="1" t="s">
        <v>628</v>
      </c>
      <c r="F205" s="1" t="s">
        <v>652</v>
      </c>
      <c r="G205" s="1" t="s">
        <v>212</v>
      </c>
      <c r="H205" s="1" t="str">
        <f t="shared" si="3"/>
        <v>CARLOTA SENA FONSECA</v>
      </c>
      <c r="I205" s="8" t="s">
        <v>662</v>
      </c>
      <c r="J205" s="29" t="s">
        <v>632</v>
      </c>
    </row>
    <row r="206" spans="1:10" ht="15" customHeight="1" x14ac:dyDescent="0.25">
      <c r="A206" s="1">
        <v>131854</v>
      </c>
      <c r="B206" s="1" t="s">
        <v>306</v>
      </c>
      <c r="C206" s="1" t="s">
        <v>626</v>
      </c>
      <c r="D206" s="1" t="s">
        <v>627</v>
      </c>
      <c r="E206" s="1" t="s">
        <v>628</v>
      </c>
      <c r="F206" s="1" t="s">
        <v>663</v>
      </c>
      <c r="G206" s="1" t="s">
        <v>126</v>
      </c>
      <c r="H206" s="1" t="str">
        <f t="shared" si="3"/>
        <v>CATARINA DINIS RAMOS</v>
      </c>
      <c r="I206" s="8" t="s">
        <v>664</v>
      </c>
      <c r="J206" s="29" t="s">
        <v>632</v>
      </c>
    </row>
    <row r="207" spans="1:10" ht="15" customHeight="1" x14ac:dyDescent="0.25">
      <c r="A207" s="1">
        <v>203239</v>
      </c>
      <c r="B207" s="1" t="s">
        <v>306</v>
      </c>
      <c r="C207" s="1" t="s">
        <v>626</v>
      </c>
      <c r="D207" s="1" t="s">
        <v>627</v>
      </c>
      <c r="E207" s="1" t="s">
        <v>628</v>
      </c>
      <c r="F207" s="1" t="s">
        <v>665</v>
      </c>
      <c r="G207" s="1" t="s">
        <v>666</v>
      </c>
      <c r="H207" s="1" t="str">
        <f t="shared" si="3"/>
        <v>LEYI GAO</v>
      </c>
      <c r="I207" s="8" t="s">
        <v>667</v>
      </c>
      <c r="J207" s="5"/>
    </row>
    <row r="208" spans="1:10" ht="15" customHeight="1" x14ac:dyDescent="0.25">
      <c r="A208" s="1">
        <v>201037</v>
      </c>
      <c r="B208" s="1" t="s">
        <v>306</v>
      </c>
      <c r="C208" s="1" t="s">
        <v>626</v>
      </c>
      <c r="D208" s="1" t="s">
        <v>627</v>
      </c>
      <c r="E208" s="1" t="s">
        <v>628</v>
      </c>
      <c r="F208" s="1" t="s">
        <v>668</v>
      </c>
      <c r="G208" s="1" t="s">
        <v>116</v>
      </c>
      <c r="H208" s="1" t="str">
        <f t="shared" si="3"/>
        <v>MARIA ESTEVES MADUREIRA</v>
      </c>
      <c r="I208" s="8" t="s">
        <v>669</v>
      </c>
      <c r="J208" s="29" t="s">
        <v>670</v>
      </c>
    </row>
    <row r="209" spans="1:10" ht="15" customHeight="1" x14ac:dyDescent="0.25">
      <c r="A209" s="1">
        <v>150753</v>
      </c>
      <c r="B209" s="1" t="s">
        <v>306</v>
      </c>
      <c r="C209" s="1" t="s">
        <v>626</v>
      </c>
      <c r="D209" s="1" t="s">
        <v>627</v>
      </c>
      <c r="E209" s="1" t="s">
        <v>628</v>
      </c>
      <c r="F209" s="1" t="s">
        <v>671</v>
      </c>
      <c r="G209" s="1" t="s">
        <v>241</v>
      </c>
      <c r="H209" s="1" t="str">
        <f t="shared" si="3"/>
        <v>INES DELFINO BARROS</v>
      </c>
      <c r="I209" s="8" t="s">
        <v>672</v>
      </c>
      <c r="J209" s="5"/>
    </row>
    <row r="210" spans="1:10" ht="15" customHeight="1" x14ac:dyDescent="0.25">
      <c r="A210" s="1">
        <v>203238</v>
      </c>
      <c r="B210" s="1" t="s">
        <v>306</v>
      </c>
      <c r="C210" s="1" t="s">
        <v>626</v>
      </c>
      <c r="D210" s="1" t="s">
        <v>627</v>
      </c>
      <c r="E210" s="1" t="s">
        <v>628</v>
      </c>
      <c r="F210" s="1" t="s">
        <v>665</v>
      </c>
      <c r="G210" s="1" t="s">
        <v>673</v>
      </c>
      <c r="H210" s="1" t="str">
        <f t="shared" si="3"/>
        <v>KEXIN GAO</v>
      </c>
      <c r="I210" s="8" t="s">
        <v>667</v>
      </c>
      <c r="J210" s="5"/>
    </row>
    <row r="211" spans="1:10" ht="15" customHeight="1" x14ac:dyDescent="0.25">
      <c r="A211" s="1">
        <v>153281</v>
      </c>
      <c r="B211" s="1" t="s">
        <v>306</v>
      </c>
      <c r="C211" s="1" t="s">
        <v>626</v>
      </c>
      <c r="D211" s="1" t="s">
        <v>627</v>
      </c>
      <c r="E211" s="1" t="s">
        <v>628</v>
      </c>
      <c r="F211" s="1" t="s">
        <v>674</v>
      </c>
      <c r="G211" s="1" t="s">
        <v>639</v>
      </c>
      <c r="H211" s="1" t="str">
        <f t="shared" si="3"/>
        <v>MARIA LEONOR FERREIRA</v>
      </c>
      <c r="I211" s="8" t="s">
        <v>675</v>
      </c>
      <c r="J211" s="29" t="s">
        <v>632</v>
      </c>
    </row>
    <row r="212" spans="1:10" ht="15" customHeight="1" x14ac:dyDescent="0.25">
      <c r="A212" s="1">
        <v>153278</v>
      </c>
      <c r="B212" s="1" t="s">
        <v>306</v>
      </c>
      <c r="C212" s="1" t="s">
        <v>626</v>
      </c>
      <c r="D212" s="1" t="s">
        <v>627</v>
      </c>
      <c r="E212" s="1" t="s">
        <v>628</v>
      </c>
      <c r="F212" s="1" t="s">
        <v>676</v>
      </c>
      <c r="G212" s="1" t="s">
        <v>212</v>
      </c>
      <c r="H212" s="1" t="str">
        <f t="shared" si="3"/>
        <v>CARLOTA GUERRA MATA</v>
      </c>
      <c r="I212" s="8" t="s">
        <v>677</v>
      </c>
      <c r="J212" s="7" t="s">
        <v>632</v>
      </c>
    </row>
    <row r="213" spans="1:10" ht="15" customHeight="1" x14ac:dyDescent="0.25">
      <c r="A213" s="1">
        <v>202270</v>
      </c>
      <c r="B213" s="1" t="s">
        <v>306</v>
      </c>
      <c r="C213" s="1" t="s">
        <v>626</v>
      </c>
      <c r="D213" s="1" t="s">
        <v>627</v>
      </c>
      <c r="E213" s="1" t="s">
        <v>628</v>
      </c>
      <c r="F213" s="1" t="s">
        <v>678</v>
      </c>
      <c r="G213" s="1" t="s">
        <v>679</v>
      </c>
      <c r="H213" s="1" t="str">
        <f t="shared" si="3"/>
        <v>LARA MARIA BOTELHO</v>
      </c>
      <c r="I213" s="8" t="s">
        <v>680</v>
      </c>
      <c r="J213" s="29" t="s">
        <v>632</v>
      </c>
    </row>
    <row r="214" spans="1:10" ht="15" customHeight="1" x14ac:dyDescent="0.25">
      <c r="A214" s="1">
        <v>203088</v>
      </c>
      <c r="B214" s="1" t="s">
        <v>306</v>
      </c>
      <c r="C214" s="1" t="s">
        <v>626</v>
      </c>
      <c r="D214" s="1" t="s">
        <v>627</v>
      </c>
      <c r="E214" s="1" t="s">
        <v>628</v>
      </c>
      <c r="F214" s="1" t="s">
        <v>663</v>
      </c>
      <c r="G214" s="1" t="s">
        <v>135</v>
      </c>
      <c r="H214" s="1" t="str">
        <f t="shared" si="3"/>
        <v>MARIANA DINIS RAMOS</v>
      </c>
      <c r="I214" s="8" t="s">
        <v>681</v>
      </c>
      <c r="J214" s="29" t="s">
        <v>632</v>
      </c>
    </row>
    <row r="215" spans="1:10" ht="15" customHeight="1" x14ac:dyDescent="0.25">
      <c r="A215" s="1">
        <v>206067</v>
      </c>
      <c r="B215" s="1" t="s">
        <v>306</v>
      </c>
      <c r="C215" s="1" t="s">
        <v>626</v>
      </c>
      <c r="D215" s="1" t="s">
        <v>627</v>
      </c>
      <c r="E215" s="1" t="s">
        <v>628</v>
      </c>
      <c r="F215" s="1" t="s">
        <v>657</v>
      </c>
      <c r="G215" s="1" t="s">
        <v>138</v>
      </c>
      <c r="H215" s="1" t="str">
        <f t="shared" si="3"/>
        <v>SOFIA AMARAL MOREIRA</v>
      </c>
      <c r="I215" s="8" t="s">
        <v>682</v>
      </c>
      <c r="J215" s="29" t="s">
        <v>632</v>
      </c>
    </row>
    <row r="216" spans="1:10" ht="15" customHeight="1" x14ac:dyDescent="0.25">
      <c r="A216" s="1">
        <v>206069</v>
      </c>
      <c r="B216" s="1" t="s">
        <v>306</v>
      </c>
      <c r="C216" s="1" t="s">
        <v>626</v>
      </c>
      <c r="D216" s="1" t="s">
        <v>627</v>
      </c>
      <c r="E216" s="1" t="s">
        <v>628</v>
      </c>
      <c r="F216" s="1" t="s">
        <v>683</v>
      </c>
      <c r="G216" s="1" t="s">
        <v>155</v>
      </c>
      <c r="H216" s="1" t="str">
        <f t="shared" si="3"/>
        <v>LEONOR MARTINS NEVES</v>
      </c>
      <c r="I216" s="8" t="s">
        <v>684</v>
      </c>
      <c r="J216" s="29" t="s">
        <v>632</v>
      </c>
    </row>
    <row r="217" spans="1:10" ht="15" customHeight="1" x14ac:dyDescent="0.25">
      <c r="A217" s="1">
        <v>206070</v>
      </c>
      <c r="B217" s="1" t="s">
        <v>306</v>
      </c>
      <c r="C217" s="1" t="s">
        <v>626</v>
      </c>
      <c r="D217" s="1" t="s">
        <v>627</v>
      </c>
      <c r="E217" s="1" t="s">
        <v>628</v>
      </c>
      <c r="F217" s="1" t="s">
        <v>685</v>
      </c>
      <c r="G217" s="1" t="s">
        <v>116</v>
      </c>
      <c r="H217" s="1" t="str">
        <f t="shared" si="3"/>
        <v>MARIA RITA CALADO</v>
      </c>
      <c r="I217" s="8" t="s">
        <v>686</v>
      </c>
      <c r="J217" s="5"/>
    </row>
    <row r="218" spans="1:10" ht="15" customHeight="1" x14ac:dyDescent="0.25">
      <c r="A218" s="1">
        <v>206065</v>
      </c>
      <c r="B218" s="1" t="s">
        <v>306</v>
      </c>
      <c r="C218" s="1" t="s">
        <v>626</v>
      </c>
      <c r="D218" s="1" t="s">
        <v>627</v>
      </c>
      <c r="E218" s="1" t="s">
        <v>628</v>
      </c>
      <c r="F218" s="1" t="s">
        <v>687</v>
      </c>
      <c r="G218" s="1" t="s">
        <v>188</v>
      </c>
      <c r="H218" s="1" t="str">
        <f t="shared" si="3"/>
        <v>JOANA BRANDAO GOUVEIA</v>
      </c>
      <c r="I218" s="8" t="s">
        <v>688</v>
      </c>
      <c r="J218" s="29" t="s">
        <v>632</v>
      </c>
    </row>
    <row r="219" spans="1:10" ht="15" customHeight="1" x14ac:dyDescent="0.25">
      <c r="A219" s="1">
        <v>206066</v>
      </c>
      <c r="B219" s="1" t="s">
        <v>306</v>
      </c>
      <c r="C219" s="1" t="s">
        <v>626</v>
      </c>
      <c r="D219" s="1" t="s">
        <v>627</v>
      </c>
      <c r="E219" s="1" t="s">
        <v>628</v>
      </c>
      <c r="F219" s="1" t="s">
        <v>689</v>
      </c>
      <c r="G219" s="1" t="s">
        <v>116</v>
      </c>
      <c r="H219" s="1" t="str">
        <f t="shared" si="3"/>
        <v>MARIA LOPES BARTOLO</v>
      </c>
      <c r="I219" s="8" t="s">
        <v>690</v>
      </c>
      <c r="J219" s="5"/>
    </row>
    <row r="220" spans="1:10" ht="15" customHeight="1" x14ac:dyDescent="0.25">
      <c r="A220" s="1">
        <v>206068</v>
      </c>
      <c r="B220" s="1" t="s">
        <v>306</v>
      </c>
      <c r="C220" s="1" t="s">
        <v>626</v>
      </c>
      <c r="D220" s="1" t="s">
        <v>627</v>
      </c>
      <c r="E220" s="1" t="s">
        <v>628</v>
      </c>
      <c r="F220" s="1" t="s">
        <v>691</v>
      </c>
      <c r="G220" s="1" t="s">
        <v>123</v>
      </c>
      <c r="H220" s="1" t="str">
        <f t="shared" si="3"/>
        <v>CAROLINA CORREIA FALCAO</v>
      </c>
      <c r="I220" s="8" t="s">
        <v>692</v>
      </c>
      <c r="J220" s="5"/>
    </row>
    <row r="221" spans="1:10" ht="15" customHeight="1" x14ac:dyDescent="0.25">
      <c r="A221" s="1">
        <v>141509</v>
      </c>
      <c r="B221" s="1" t="s">
        <v>306</v>
      </c>
      <c r="C221" s="1" t="s">
        <v>626</v>
      </c>
      <c r="D221" s="1" t="s">
        <v>627</v>
      </c>
      <c r="E221" s="1" t="s">
        <v>628</v>
      </c>
      <c r="F221" s="1" t="s">
        <v>693</v>
      </c>
      <c r="G221" s="1" t="s">
        <v>204</v>
      </c>
      <c r="H221" s="1" t="str">
        <f t="shared" si="3"/>
        <v>MATILDE RODRIGUES MARTINS</v>
      </c>
      <c r="I221" s="8" t="s">
        <v>694</v>
      </c>
      <c r="J221" s="5"/>
    </row>
    <row r="222" spans="1:10" ht="15" customHeight="1" x14ac:dyDescent="0.25">
      <c r="A222" s="1">
        <v>153279</v>
      </c>
      <c r="B222" s="9" t="s">
        <v>306</v>
      </c>
      <c r="C222" s="1" t="s">
        <v>626</v>
      </c>
      <c r="D222" s="13" t="s">
        <v>627</v>
      </c>
      <c r="E222" s="9" t="s">
        <v>628</v>
      </c>
      <c r="F222" s="15" t="s">
        <v>695</v>
      </c>
      <c r="G222" s="15" t="s">
        <v>126</v>
      </c>
      <c r="H222" s="1" t="str">
        <f t="shared" si="3"/>
        <v>CATARINA CAMPOS ALCOBIA</v>
      </c>
      <c r="I222" s="8" t="s">
        <v>696</v>
      </c>
      <c r="J222" s="5"/>
    </row>
    <row r="223" spans="1:10" ht="15" customHeight="1" x14ac:dyDescent="0.25">
      <c r="A223" s="1">
        <v>209069</v>
      </c>
      <c r="B223" s="1" t="s">
        <v>306</v>
      </c>
      <c r="C223" s="1" t="s">
        <v>626</v>
      </c>
      <c r="D223" s="1" t="s">
        <v>627</v>
      </c>
      <c r="E223" s="1" t="s">
        <v>628</v>
      </c>
      <c r="F223" s="1" t="s">
        <v>697</v>
      </c>
      <c r="G223" s="1" t="s">
        <v>138</v>
      </c>
      <c r="H223" s="1" t="str">
        <f t="shared" si="3"/>
        <v>SOFIA DUARTE SEMEDO</v>
      </c>
      <c r="I223" s="4" t="s">
        <v>698</v>
      </c>
      <c r="J223" s="29" t="s">
        <v>632</v>
      </c>
    </row>
    <row r="224" spans="1:10" ht="15" customHeight="1" x14ac:dyDescent="0.25">
      <c r="A224" s="1">
        <v>209212</v>
      </c>
      <c r="B224" s="1" t="s">
        <v>306</v>
      </c>
      <c r="C224" s="1" t="s">
        <v>626</v>
      </c>
      <c r="D224" s="1" t="s">
        <v>627</v>
      </c>
      <c r="E224" s="1" t="s">
        <v>628</v>
      </c>
      <c r="F224" s="1" t="s">
        <v>699</v>
      </c>
      <c r="G224" s="1" t="s">
        <v>247</v>
      </c>
      <c r="H224" s="1" t="str">
        <f t="shared" si="3"/>
        <v>RITA TAVARES LUIS</v>
      </c>
      <c r="I224" s="4" t="s">
        <v>700</v>
      </c>
      <c r="J224" s="29" t="s">
        <v>632</v>
      </c>
    </row>
    <row r="225" spans="1:10" ht="15" customHeight="1" x14ac:dyDescent="0.25">
      <c r="A225" s="16">
        <v>208784</v>
      </c>
      <c r="B225" s="1" t="s">
        <v>306</v>
      </c>
      <c r="C225" s="1" t="s">
        <v>626</v>
      </c>
      <c r="D225" s="1" t="s">
        <v>627</v>
      </c>
      <c r="E225" s="1" t="s">
        <v>628</v>
      </c>
      <c r="F225" s="1" t="s">
        <v>701</v>
      </c>
      <c r="G225" s="1" t="s">
        <v>268</v>
      </c>
      <c r="H225" s="1" t="str">
        <f t="shared" si="3"/>
        <v>RAQUEL AREDE COSTA</v>
      </c>
      <c r="I225" s="4" t="s">
        <v>702</v>
      </c>
      <c r="J225" s="5"/>
    </row>
    <row r="226" spans="1:10" ht="15" customHeight="1" x14ac:dyDescent="0.25">
      <c r="A226" s="1">
        <v>117535</v>
      </c>
      <c r="B226" s="1" t="s">
        <v>306</v>
      </c>
      <c r="C226" s="1" t="s">
        <v>626</v>
      </c>
      <c r="D226" s="1" t="s">
        <v>627</v>
      </c>
      <c r="E226" s="1" t="s">
        <v>628</v>
      </c>
      <c r="F226" s="1" t="s">
        <v>703</v>
      </c>
      <c r="G226" s="1" t="s">
        <v>138</v>
      </c>
      <c r="H226" s="1" t="str">
        <f t="shared" si="3"/>
        <v>SOFIA PEREIRA SANTOS</v>
      </c>
      <c r="I226" s="4" t="s">
        <v>704</v>
      </c>
      <c r="J226" s="5"/>
    </row>
    <row r="227" spans="1:10" ht="15" customHeight="1" x14ac:dyDescent="0.25">
      <c r="A227" s="1">
        <v>211402</v>
      </c>
      <c r="B227" s="1" t="s">
        <v>306</v>
      </c>
      <c r="C227" s="1" t="s">
        <v>626</v>
      </c>
      <c r="D227" s="1" t="s">
        <v>627</v>
      </c>
      <c r="E227" s="1" t="s">
        <v>628</v>
      </c>
      <c r="F227" s="1" t="s">
        <v>705</v>
      </c>
      <c r="G227" s="1" t="s">
        <v>444</v>
      </c>
      <c r="H227" s="1" t="str">
        <f t="shared" si="3"/>
        <v>SARA AICHA GONCALVES</v>
      </c>
      <c r="I227" s="4" t="s">
        <v>706</v>
      </c>
      <c r="J227" s="5"/>
    </row>
    <row r="228" spans="1:10" ht="15" customHeight="1" x14ac:dyDescent="0.25">
      <c r="A228" s="1">
        <v>211404</v>
      </c>
      <c r="B228" s="1" t="s">
        <v>306</v>
      </c>
      <c r="C228" s="1" t="s">
        <v>626</v>
      </c>
      <c r="D228" s="1" t="s">
        <v>627</v>
      </c>
      <c r="E228" s="1" t="s">
        <v>628</v>
      </c>
      <c r="F228" s="1" t="s">
        <v>707</v>
      </c>
      <c r="G228" s="1" t="s">
        <v>241</v>
      </c>
      <c r="H228" s="1" t="str">
        <f t="shared" si="3"/>
        <v>INES MARGARIDA HENRIQUES</v>
      </c>
      <c r="I228" s="4" t="s">
        <v>708</v>
      </c>
      <c r="J228" s="29" t="s">
        <v>632</v>
      </c>
    </row>
    <row r="229" spans="1:10" ht="15" customHeight="1" x14ac:dyDescent="0.25">
      <c r="A229" s="1">
        <v>211405</v>
      </c>
      <c r="B229" s="1" t="s">
        <v>306</v>
      </c>
      <c r="C229" s="1" t="s">
        <v>626</v>
      </c>
      <c r="D229" s="1" t="s">
        <v>627</v>
      </c>
      <c r="E229" s="1" t="s">
        <v>628</v>
      </c>
      <c r="F229" s="1" t="s">
        <v>709</v>
      </c>
      <c r="G229" s="1" t="s">
        <v>478</v>
      </c>
      <c r="H229" s="1" t="str">
        <f t="shared" si="3"/>
        <v>LARA RAFAELA ROLO</v>
      </c>
      <c r="I229" s="4" t="s">
        <v>710</v>
      </c>
      <c r="J229" s="29" t="s">
        <v>632</v>
      </c>
    </row>
    <row r="230" spans="1:10" ht="15" customHeight="1" x14ac:dyDescent="0.25">
      <c r="A230" s="1">
        <v>211406</v>
      </c>
      <c r="B230" s="1" t="s">
        <v>306</v>
      </c>
      <c r="C230" s="1" t="s">
        <v>626</v>
      </c>
      <c r="D230" s="1" t="s">
        <v>627</v>
      </c>
      <c r="E230" s="1" t="s">
        <v>628</v>
      </c>
      <c r="F230" s="1" t="s">
        <v>711</v>
      </c>
      <c r="G230" s="1" t="s">
        <v>233</v>
      </c>
      <c r="H230" s="1" t="str">
        <f t="shared" si="3"/>
        <v>MARTA RODRIGUES ABREU</v>
      </c>
      <c r="I230" s="4" t="s">
        <v>712</v>
      </c>
      <c r="J230" s="29" t="s">
        <v>632</v>
      </c>
    </row>
    <row r="231" spans="1:10" x14ac:dyDescent="0.25">
      <c r="A231" s="1">
        <v>211417</v>
      </c>
      <c r="B231" s="1" t="s">
        <v>306</v>
      </c>
      <c r="C231" s="1" t="s">
        <v>626</v>
      </c>
      <c r="D231" s="1" t="s">
        <v>627</v>
      </c>
      <c r="E231" s="1" t="s">
        <v>628</v>
      </c>
      <c r="F231" s="1" t="s">
        <v>713</v>
      </c>
      <c r="G231" s="1" t="s">
        <v>116</v>
      </c>
      <c r="H231" s="1" t="str">
        <f t="shared" si="3"/>
        <v>MARIA JORGE ALVES</v>
      </c>
      <c r="I231" s="4" t="s">
        <v>714</v>
      </c>
      <c r="J231" s="29" t="s">
        <v>632</v>
      </c>
    </row>
    <row r="232" spans="1:10" x14ac:dyDescent="0.25">
      <c r="A232" s="18">
        <v>213514</v>
      </c>
      <c r="B232" s="1" t="s">
        <v>306</v>
      </c>
      <c r="C232" s="1" t="s">
        <v>626</v>
      </c>
      <c r="D232" s="1" t="s">
        <v>627</v>
      </c>
      <c r="E232" s="1" t="s">
        <v>628</v>
      </c>
      <c r="F232" s="12" t="s">
        <v>715</v>
      </c>
      <c r="G232" s="12" t="s">
        <v>155</v>
      </c>
      <c r="H232" s="1" t="str">
        <f t="shared" si="3"/>
        <v>LEONOR FREITAS TAVARES</v>
      </c>
      <c r="I232" s="11" t="s">
        <v>716</v>
      </c>
      <c r="J232" s="29" t="s">
        <v>632</v>
      </c>
    </row>
    <row r="233" spans="1:10" x14ac:dyDescent="0.25">
      <c r="A233" s="18">
        <v>213512</v>
      </c>
      <c r="B233" s="1" t="s">
        <v>306</v>
      </c>
      <c r="C233" s="1" t="s">
        <v>626</v>
      </c>
      <c r="D233" s="1" t="s">
        <v>627</v>
      </c>
      <c r="E233" s="1" t="s">
        <v>628</v>
      </c>
      <c r="F233" s="1" t="s">
        <v>717</v>
      </c>
      <c r="G233" s="12" t="s">
        <v>718</v>
      </c>
      <c r="H233" s="1" t="str">
        <f t="shared" si="3"/>
        <v>CHANTAL ROMAO NEVES</v>
      </c>
      <c r="I233" s="11" t="s">
        <v>719</v>
      </c>
      <c r="J233" s="29" t="s">
        <v>632</v>
      </c>
    </row>
    <row r="234" spans="1:10" x14ac:dyDescent="0.25">
      <c r="A234" s="18">
        <v>214549</v>
      </c>
      <c r="B234" s="1" t="s">
        <v>306</v>
      </c>
      <c r="C234" s="1" t="s">
        <v>626</v>
      </c>
      <c r="D234" s="1" t="s">
        <v>627</v>
      </c>
      <c r="E234" s="1" t="s">
        <v>628</v>
      </c>
      <c r="F234" s="12" t="s">
        <v>720</v>
      </c>
      <c r="G234" s="12" t="s">
        <v>188</v>
      </c>
      <c r="H234" s="1" t="str">
        <f t="shared" si="3"/>
        <v xml:space="preserve">JOANA MARIA PERNAS </v>
      </c>
      <c r="I234" s="11" t="s">
        <v>721</v>
      </c>
      <c r="J234" s="29" t="s">
        <v>632</v>
      </c>
    </row>
    <row r="235" spans="1:10" x14ac:dyDescent="0.25">
      <c r="A235" s="18">
        <v>214604</v>
      </c>
      <c r="B235" s="1" t="s">
        <v>306</v>
      </c>
      <c r="C235" s="1" t="s">
        <v>626</v>
      </c>
      <c r="D235" s="1" t="s">
        <v>627</v>
      </c>
      <c r="E235" s="1" t="s">
        <v>628</v>
      </c>
      <c r="F235" s="12" t="s">
        <v>722</v>
      </c>
      <c r="G235" s="12" t="s">
        <v>138</v>
      </c>
      <c r="H235" s="1" t="str">
        <f t="shared" si="3"/>
        <v>SOFIA SERAFINA CAMPOS</v>
      </c>
      <c r="I235" s="11" t="s">
        <v>723</v>
      </c>
      <c r="J235" s="29" t="s">
        <v>632</v>
      </c>
    </row>
    <row r="236" spans="1:10" x14ac:dyDescent="0.25">
      <c r="A236" s="18">
        <v>213513</v>
      </c>
      <c r="B236" s="1" t="s">
        <v>306</v>
      </c>
      <c r="C236" s="1" t="s">
        <v>626</v>
      </c>
      <c r="D236" s="1" t="s">
        <v>627</v>
      </c>
      <c r="E236" s="1" t="s">
        <v>628</v>
      </c>
      <c r="F236" s="12" t="s">
        <v>724</v>
      </c>
      <c r="G236" s="12" t="s">
        <v>725</v>
      </c>
      <c r="H236" s="1" t="str">
        <f t="shared" si="3"/>
        <v>EVA MARIA COSTA</v>
      </c>
      <c r="I236" s="11" t="s">
        <v>726</v>
      </c>
      <c r="J236" s="29" t="s">
        <v>632</v>
      </c>
    </row>
    <row r="237" spans="1:10" ht="15" customHeight="1" x14ac:dyDescent="0.25">
      <c r="A237" s="18">
        <v>214602</v>
      </c>
      <c r="B237" s="1" t="s">
        <v>306</v>
      </c>
      <c r="C237" s="1" t="s">
        <v>626</v>
      </c>
      <c r="D237" s="1" t="s">
        <v>627</v>
      </c>
      <c r="E237" s="1" t="s">
        <v>628</v>
      </c>
      <c r="F237" s="12" t="s">
        <v>727</v>
      </c>
      <c r="G237" s="12" t="s">
        <v>116</v>
      </c>
      <c r="H237" s="1" t="str">
        <f t="shared" si="3"/>
        <v>MARIA COELHO ANTUNES</v>
      </c>
      <c r="I237" s="11" t="s">
        <v>728</v>
      </c>
      <c r="J237" s="29" t="s">
        <v>729</v>
      </c>
    </row>
    <row r="238" spans="1:10" ht="15" customHeight="1" x14ac:dyDescent="0.25">
      <c r="A238" s="18">
        <v>119121</v>
      </c>
      <c r="B238" s="1" t="s">
        <v>306</v>
      </c>
      <c r="C238" s="1" t="s">
        <v>626</v>
      </c>
      <c r="D238" s="1" t="s">
        <v>627</v>
      </c>
      <c r="E238" s="1" t="s">
        <v>628</v>
      </c>
      <c r="F238" s="12" t="s">
        <v>730</v>
      </c>
      <c r="G238" s="12" t="s">
        <v>731</v>
      </c>
      <c r="H238" s="1" t="str">
        <f t="shared" si="3"/>
        <v>ANA RITA SANTOS</v>
      </c>
      <c r="I238" s="11" t="s">
        <v>732</v>
      </c>
      <c r="J238" s="29" t="s">
        <v>733</v>
      </c>
    </row>
    <row r="239" spans="1:10" ht="15" customHeight="1" x14ac:dyDescent="0.25">
      <c r="A239" s="30">
        <v>211494</v>
      </c>
      <c r="B239" s="9" t="s">
        <v>306</v>
      </c>
      <c r="C239" s="1" t="s">
        <v>626</v>
      </c>
      <c r="D239" s="1" t="s">
        <v>627</v>
      </c>
      <c r="E239" s="1" t="s">
        <v>628</v>
      </c>
      <c r="F239" s="12" t="s">
        <v>734</v>
      </c>
      <c r="G239" s="12" t="s">
        <v>591</v>
      </c>
      <c r="H239" s="1" t="str">
        <f t="shared" si="3"/>
        <v>LAURA TORGAI</v>
      </c>
      <c r="I239" s="4" t="s">
        <v>735</v>
      </c>
      <c r="J239" s="29" t="s">
        <v>632</v>
      </c>
    </row>
    <row r="240" spans="1:10" ht="15" customHeight="1" x14ac:dyDescent="0.25">
      <c r="A240" s="12">
        <v>211496</v>
      </c>
      <c r="B240" s="9" t="s">
        <v>306</v>
      </c>
      <c r="C240" s="1" t="s">
        <v>626</v>
      </c>
      <c r="D240" s="1" t="s">
        <v>627</v>
      </c>
      <c r="E240" s="1" t="s">
        <v>628</v>
      </c>
      <c r="F240" s="12" t="s">
        <v>736</v>
      </c>
      <c r="G240" s="12" t="s">
        <v>591</v>
      </c>
      <c r="H240" s="1" t="str">
        <f t="shared" si="3"/>
        <v>LAURA MARIA RODRIGUES</v>
      </c>
      <c r="I240" s="4" t="s">
        <v>719</v>
      </c>
      <c r="J240" s="7" t="s">
        <v>737</v>
      </c>
    </row>
    <row r="241" spans="1:10" ht="15" customHeight="1" x14ac:dyDescent="0.25">
      <c r="A241" s="10">
        <v>119958</v>
      </c>
      <c r="B241" s="1" t="s">
        <v>306</v>
      </c>
      <c r="C241" s="1" t="s">
        <v>626</v>
      </c>
      <c r="D241" s="1" t="s">
        <v>627</v>
      </c>
      <c r="E241" s="1" t="s">
        <v>628</v>
      </c>
      <c r="F241" s="1" t="s">
        <v>738</v>
      </c>
      <c r="G241" s="1" t="s">
        <v>739</v>
      </c>
      <c r="H241" s="1" t="str">
        <f t="shared" si="3"/>
        <v>HUGO MIGUEL SILVA</v>
      </c>
      <c r="I241" s="11" t="s">
        <v>740</v>
      </c>
      <c r="J241" s="5"/>
    </row>
    <row r="242" spans="1:10" ht="15" customHeight="1" x14ac:dyDescent="0.25">
      <c r="A242" s="10">
        <v>119122</v>
      </c>
      <c r="B242" s="1" t="s">
        <v>306</v>
      </c>
      <c r="C242" s="1" t="s">
        <v>626</v>
      </c>
      <c r="D242" s="1" t="s">
        <v>627</v>
      </c>
      <c r="E242" s="1" t="s">
        <v>628</v>
      </c>
      <c r="F242" s="1" t="s">
        <v>741</v>
      </c>
      <c r="G242" s="1" t="s">
        <v>742</v>
      </c>
      <c r="H242" s="1" t="str">
        <f t="shared" si="3"/>
        <v>PRISCILA BORGES FERNANDES</v>
      </c>
      <c r="I242" s="11" t="s">
        <v>743</v>
      </c>
      <c r="J242" s="7" t="s">
        <v>641</v>
      </c>
    </row>
    <row r="243" spans="1:10" ht="15" customHeight="1" x14ac:dyDescent="0.25">
      <c r="A243" s="10">
        <v>215078</v>
      </c>
      <c r="B243" s="1" t="s">
        <v>306</v>
      </c>
      <c r="C243" s="1" t="s">
        <v>626</v>
      </c>
      <c r="D243" s="1" t="s">
        <v>627</v>
      </c>
      <c r="E243" s="1" t="s">
        <v>628</v>
      </c>
      <c r="F243" s="1" t="s">
        <v>744</v>
      </c>
      <c r="G243" s="1" t="s">
        <v>135</v>
      </c>
      <c r="H243" s="1" t="str">
        <f t="shared" si="3"/>
        <v>MARIANA SOFIA COSTA</v>
      </c>
      <c r="I243" s="11" t="s">
        <v>745</v>
      </c>
      <c r="J243" s="7" t="s">
        <v>641</v>
      </c>
    </row>
    <row r="244" spans="1:10" ht="15" customHeight="1" x14ac:dyDescent="0.25">
      <c r="A244" s="10">
        <v>215079</v>
      </c>
      <c r="B244" s="1" t="s">
        <v>306</v>
      </c>
      <c r="C244" s="1" t="s">
        <v>626</v>
      </c>
      <c r="D244" s="1" t="s">
        <v>627</v>
      </c>
      <c r="E244" s="1" t="s">
        <v>628</v>
      </c>
      <c r="F244" s="1" t="s">
        <v>746</v>
      </c>
      <c r="G244" s="1" t="s">
        <v>747</v>
      </c>
      <c r="H244" s="1" t="str">
        <f t="shared" si="3"/>
        <v>OLGA ZAITSEVA</v>
      </c>
      <c r="I244" s="11" t="s">
        <v>748</v>
      </c>
      <c r="J244" s="7" t="s">
        <v>641</v>
      </c>
    </row>
    <row r="245" spans="1:10" ht="15" customHeight="1" x14ac:dyDescent="0.25">
      <c r="A245" s="10">
        <v>215080</v>
      </c>
      <c r="B245" s="1" t="s">
        <v>306</v>
      </c>
      <c r="C245" s="1" t="s">
        <v>626</v>
      </c>
      <c r="D245" s="1" t="s">
        <v>627</v>
      </c>
      <c r="E245" s="1" t="s">
        <v>628</v>
      </c>
      <c r="F245" s="1" t="s">
        <v>749</v>
      </c>
      <c r="G245" s="1" t="s">
        <v>750</v>
      </c>
      <c r="H245" s="1" t="str">
        <f t="shared" si="3"/>
        <v>SALOME ALVES TANCREDO</v>
      </c>
      <c r="I245" s="11" t="s">
        <v>751</v>
      </c>
      <c r="J245" s="7" t="s">
        <v>641</v>
      </c>
    </row>
    <row r="246" spans="1:10" ht="15" customHeight="1" x14ac:dyDescent="0.25">
      <c r="A246" s="10">
        <v>215083</v>
      </c>
      <c r="B246" s="1" t="s">
        <v>306</v>
      </c>
      <c r="C246" s="1" t="s">
        <v>626</v>
      </c>
      <c r="D246" s="1" t="s">
        <v>627</v>
      </c>
      <c r="E246" s="1" t="s">
        <v>628</v>
      </c>
      <c r="F246" s="1" t="s">
        <v>752</v>
      </c>
      <c r="G246" s="1" t="s">
        <v>143</v>
      </c>
      <c r="H246" s="1" t="str">
        <f t="shared" si="3"/>
        <v>MADALENA ROBALO CORREIA</v>
      </c>
      <c r="I246" s="11" t="s">
        <v>753</v>
      </c>
      <c r="J246" s="7" t="s">
        <v>737</v>
      </c>
    </row>
    <row r="247" spans="1:10" ht="15" customHeight="1" x14ac:dyDescent="0.25">
      <c r="A247" s="1">
        <v>133365</v>
      </c>
      <c r="B247" s="1" t="s">
        <v>336</v>
      </c>
      <c r="C247" s="1" t="s">
        <v>754</v>
      </c>
      <c r="D247" s="1" t="s">
        <v>755</v>
      </c>
      <c r="E247" s="1" t="s">
        <v>756</v>
      </c>
      <c r="F247" s="1" t="s">
        <v>757</v>
      </c>
      <c r="G247" s="1" t="s">
        <v>758</v>
      </c>
      <c r="H247" s="1" t="str">
        <f t="shared" si="3"/>
        <v>ANA JOSE NUNES</v>
      </c>
      <c r="I247" s="8" t="s">
        <v>476</v>
      </c>
      <c r="J247" s="5"/>
    </row>
    <row r="248" spans="1:10" ht="15" customHeight="1" x14ac:dyDescent="0.25">
      <c r="A248" s="1">
        <v>153280</v>
      </c>
      <c r="B248" s="9" t="s">
        <v>306</v>
      </c>
      <c r="C248" s="1" t="s">
        <v>759</v>
      </c>
      <c r="D248" s="9" t="s">
        <v>760</v>
      </c>
      <c r="E248" s="1" t="s">
        <v>761</v>
      </c>
      <c r="F248" s="1" t="s">
        <v>762</v>
      </c>
      <c r="G248" s="1" t="s">
        <v>126</v>
      </c>
      <c r="H248" s="1" t="str">
        <f t="shared" si="3"/>
        <v>CATARINA PEREIRA SOUSA</v>
      </c>
      <c r="I248" s="8" t="s">
        <v>763</v>
      </c>
      <c r="J248" s="5"/>
    </row>
    <row r="249" spans="1:10" ht="15" customHeight="1" x14ac:dyDescent="0.25">
      <c r="A249" s="9">
        <v>131951</v>
      </c>
      <c r="B249" s="9" t="s">
        <v>306</v>
      </c>
      <c r="C249" s="1" t="s">
        <v>759</v>
      </c>
      <c r="D249" s="9" t="s">
        <v>760</v>
      </c>
      <c r="E249" s="1" t="s">
        <v>761</v>
      </c>
      <c r="F249" s="9" t="s">
        <v>764</v>
      </c>
      <c r="G249" s="9" t="s">
        <v>334</v>
      </c>
      <c r="H249" s="1" t="str">
        <f t="shared" si="3"/>
        <v>INÊS BARREIRA ATAIDE</v>
      </c>
      <c r="I249" s="8" t="s">
        <v>765</v>
      </c>
      <c r="J249" s="5"/>
    </row>
    <row r="250" spans="1:10" ht="15.75" customHeight="1" x14ac:dyDescent="0.25">
      <c r="A250" s="1">
        <v>205974</v>
      </c>
      <c r="B250" s="1" t="s">
        <v>306</v>
      </c>
      <c r="C250" s="1" t="s">
        <v>759</v>
      </c>
      <c r="D250" s="1" t="s">
        <v>760</v>
      </c>
      <c r="E250" s="1" t="s">
        <v>761</v>
      </c>
      <c r="F250" s="1" t="s">
        <v>766</v>
      </c>
      <c r="G250" s="1" t="s">
        <v>241</v>
      </c>
      <c r="H250" s="1" t="str">
        <f t="shared" si="3"/>
        <v>INES MARIA ESTEVAO</v>
      </c>
      <c r="I250" s="8" t="s">
        <v>767</v>
      </c>
      <c r="J250" s="5"/>
    </row>
    <row r="251" spans="1:10" ht="15.75" customHeight="1" x14ac:dyDescent="0.25">
      <c r="A251" s="1">
        <v>205975</v>
      </c>
      <c r="B251" s="1" t="s">
        <v>306</v>
      </c>
      <c r="C251" s="1" t="s">
        <v>759</v>
      </c>
      <c r="D251" s="1" t="s">
        <v>760</v>
      </c>
      <c r="E251" s="1" t="s">
        <v>761</v>
      </c>
      <c r="F251" s="1" t="s">
        <v>768</v>
      </c>
      <c r="G251" s="1" t="s">
        <v>155</v>
      </c>
      <c r="H251" s="1" t="str">
        <f t="shared" si="3"/>
        <v>LEONOR SANTO FREIRE</v>
      </c>
      <c r="I251" s="8" t="s">
        <v>769</v>
      </c>
      <c r="J251" s="5"/>
    </row>
    <row r="252" spans="1:10" ht="15.75" customHeight="1" x14ac:dyDescent="0.25">
      <c r="A252" s="1">
        <v>203082</v>
      </c>
      <c r="B252" s="1" t="s">
        <v>306</v>
      </c>
      <c r="C252" s="1" t="s">
        <v>759</v>
      </c>
      <c r="D252" s="1" t="s">
        <v>760</v>
      </c>
      <c r="E252" s="1" t="s">
        <v>761</v>
      </c>
      <c r="F252" s="1" t="s">
        <v>770</v>
      </c>
      <c r="G252" s="1" t="s">
        <v>771</v>
      </c>
      <c r="H252" s="1" t="str">
        <f t="shared" si="3"/>
        <v>ANNA MOLCHANOVA</v>
      </c>
      <c r="I252" s="8" t="s">
        <v>772</v>
      </c>
      <c r="J252" s="5"/>
    </row>
    <row r="253" spans="1:10" ht="15.75" customHeight="1" x14ac:dyDescent="0.25">
      <c r="A253" s="1">
        <v>203075</v>
      </c>
      <c r="B253" s="1" t="s">
        <v>306</v>
      </c>
      <c r="C253" s="1" t="s">
        <v>759</v>
      </c>
      <c r="D253" s="1" t="s">
        <v>760</v>
      </c>
      <c r="E253" s="1" t="s">
        <v>761</v>
      </c>
      <c r="F253" s="1" t="s">
        <v>773</v>
      </c>
      <c r="G253" s="1" t="s">
        <v>155</v>
      </c>
      <c r="H253" s="1" t="str">
        <f t="shared" si="3"/>
        <v>LEONOR ALVES DIAS</v>
      </c>
      <c r="I253" s="8" t="s">
        <v>774</v>
      </c>
      <c r="J253" s="5"/>
    </row>
    <row r="254" spans="1:10" ht="15.75" customHeight="1" x14ac:dyDescent="0.25">
      <c r="A254" s="1">
        <v>201036</v>
      </c>
      <c r="B254" s="1" t="s">
        <v>306</v>
      </c>
      <c r="C254" s="1" t="s">
        <v>759</v>
      </c>
      <c r="D254" s="1" t="s">
        <v>760</v>
      </c>
      <c r="E254" s="1" t="s">
        <v>761</v>
      </c>
      <c r="F254" s="1" t="s">
        <v>775</v>
      </c>
      <c r="G254" s="1" t="s">
        <v>204</v>
      </c>
      <c r="H254" s="1" t="str">
        <f t="shared" si="3"/>
        <v>MATILDE GREGORIO FERREIRA</v>
      </c>
      <c r="I254" s="8" t="s">
        <v>776</v>
      </c>
      <c r="J254" s="5"/>
    </row>
    <row r="255" spans="1:10" ht="15.75" customHeight="1" x14ac:dyDescent="0.25">
      <c r="A255" s="1">
        <v>148610</v>
      </c>
      <c r="B255" s="1" t="s">
        <v>306</v>
      </c>
      <c r="C255" s="1" t="s">
        <v>759</v>
      </c>
      <c r="D255" s="1" t="s">
        <v>760</v>
      </c>
      <c r="E255" s="1" t="s">
        <v>761</v>
      </c>
      <c r="F255" s="1" t="s">
        <v>777</v>
      </c>
      <c r="G255" s="1" t="s">
        <v>529</v>
      </c>
      <c r="H255" s="1" t="str">
        <f t="shared" si="3"/>
        <v>BARBARA CORREIA SILVA</v>
      </c>
      <c r="I255" s="8" t="s">
        <v>778</v>
      </c>
      <c r="J255" s="5"/>
    </row>
    <row r="256" spans="1:10" ht="15.75" customHeight="1" x14ac:dyDescent="0.25">
      <c r="A256" s="1">
        <v>131168</v>
      </c>
      <c r="B256" s="1" t="s">
        <v>306</v>
      </c>
      <c r="C256" s="1" t="s">
        <v>759</v>
      </c>
      <c r="D256" s="1" t="s">
        <v>760</v>
      </c>
      <c r="E256" s="1" t="s">
        <v>761</v>
      </c>
      <c r="F256" s="1" t="s">
        <v>779</v>
      </c>
      <c r="G256" s="1" t="s">
        <v>143</v>
      </c>
      <c r="H256" s="1" t="str">
        <f t="shared" si="3"/>
        <v>MADALENA MARQUES COELHO</v>
      </c>
      <c r="I256" s="8" t="s">
        <v>780</v>
      </c>
      <c r="J256" s="5"/>
    </row>
    <row r="257" spans="1:10" ht="15.75" customHeight="1" x14ac:dyDescent="0.25">
      <c r="A257" s="1">
        <v>200905</v>
      </c>
      <c r="B257" s="1" t="s">
        <v>306</v>
      </c>
      <c r="C257" s="1" t="s">
        <v>759</v>
      </c>
      <c r="D257" s="1" t="s">
        <v>760</v>
      </c>
      <c r="E257" s="1" t="s">
        <v>761</v>
      </c>
      <c r="F257" s="1" t="s">
        <v>781</v>
      </c>
      <c r="G257" s="1" t="s">
        <v>636</v>
      </c>
      <c r="H257" s="1" t="str">
        <f t="shared" si="3"/>
        <v>BRUNA MEDINA SAIEGH</v>
      </c>
      <c r="I257" s="8" t="s">
        <v>561</v>
      </c>
      <c r="J257" s="5"/>
    </row>
    <row r="258" spans="1:10" ht="15.75" customHeight="1" x14ac:dyDescent="0.25">
      <c r="A258" s="1">
        <v>148607</v>
      </c>
      <c r="B258" s="1" t="s">
        <v>306</v>
      </c>
      <c r="C258" s="1" t="s">
        <v>759</v>
      </c>
      <c r="D258" s="1" t="s">
        <v>760</v>
      </c>
      <c r="E258" s="1" t="s">
        <v>761</v>
      </c>
      <c r="F258" s="1" t="s">
        <v>782</v>
      </c>
      <c r="G258" s="1" t="s">
        <v>126</v>
      </c>
      <c r="H258" s="1" t="str">
        <f t="shared" si="3"/>
        <v>CATARINA SOFIA FARINHA</v>
      </c>
      <c r="I258" s="8" t="s">
        <v>783</v>
      </c>
      <c r="J258" s="5"/>
    </row>
    <row r="259" spans="1:10" ht="15.75" customHeight="1" x14ac:dyDescent="0.25">
      <c r="A259" s="1">
        <v>124954</v>
      </c>
      <c r="B259" s="1" t="s">
        <v>306</v>
      </c>
      <c r="C259" s="1" t="s">
        <v>759</v>
      </c>
      <c r="D259" s="1" t="s">
        <v>760</v>
      </c>
      <c r="E259" s="1" t="s">
        <v>761</v>
      </c>
      <c r="F259" s="1" t="s">
        <v>768</v>
      </c>
      <c r="G259" s="1" t="s">
        <v>327</v>
      </c>
      <c r="H259" s="1" t="str">
        <f t="shared" ref="H259:H322" si="4">G259&amp;" "&amp;F259</f>
        <v>MARGARIDA SANTO FREIRE</v>
      </c>
      <c r="I259" s="8" t="s">
        <v>784</v>
      </c>
      <c r="J259" s="5"/>
    </row>
    <row r="260" spans="1:10" ht="15" customHeight="1" x14ac:dyDescent="0.25">
      <c r="A260" s="9">
        <v>203083</v>
      </c>
      <c r="B260" s="9" t="s">
        <v>306</v>
      </c>
      <c r="C260" s="1" t="s">
        <v>759</v>
      </c>
      <c r="D260" s="9" t="s">
        <v>760</v>
      </c>
      <c r="E260" s="1" t="s">
        <v>761</v>
      </c>
      <c r="F260" s="9" t="s">
        <v>785</v>
      </c>
      <c r="G260" s="9" t="s">
        <v>478</v>
      </c>
      <c r="H260" s="1" t="str">
        <f t="shared" si="4"/>
        <v>LARA SANTOS SARAMAGO</v>
      </c>
      <c r="I260" s="8" t="s">
        <v>786</v>
      </c>
      <c r="J260" s="5"/>
    </row>
    <row r="261" spans="1:10" ht="15" customHeight="1" x14ac:dyDescent="0.25">
      <c r="A261" s="9">
        <v>205976</v>
      </c>
      <c r="B261" s="9" t="s">
        <v>306</v>
      </c>
      <c r="C261" s="1" t="s">
        <v>759</v>
      </c>
      <c r="D261" s="9" t="s">
        <v>760</v>
      </c>
      <c r="E261" s="1" t="s">
        <v>761</v>
      </c>
      <c r="F261" s="9" t="s">
        <v>787</v>
      </c>
      <c r="G261" s="9" t="s">
        <v>135</v>
      </c>
      <c r="H261" s="1" t="str">
        <f t="shared" si="4"/>
        <v>MARIANA NUNES ANDRÉ</v>
      </c>
      <c r="I261" s="8" t="s">
        <v>788</v>
      </c>
      <c r="J261" s="5"/>
    </row>
    <row r="262" spans="1:10" ht="15" customHeight="1" x14ac:dyDescent="0.25">
      <c r="A262" s="9">
        <v>119123</v>
      </c>
      <c r="B262" s="9" t="s">
        <v>306</v>
      </c>
      <c r="C262" s="1" t="s">
        <v>759</v>
      </c>
      <c r="D262" s="9" t="s">
        <v>760</v>
      </c>
      <c r="E262" s="1" t="s">
        <v>761</v>
      </c>
      <c r="F262" s="9" t="s">
        <v>789</v>
      </c>
      <c r="G262" s="9" t="s">
        <v>334</v>
      </c>
      <c r="H262" s="1" t="str">
        <f t="shared" si="4"/>
        <v>INÊS SILVA GUIMARÃES</v>
      </c>
      <c r="I262" s="8" t="s">
        <v>790</v>
      </c>
      <c r="J262" s="5"/>
    </row>
    <row r="263" spans="1:10" ht="15" customHeight="1" x14ac:dyDescent="0.25">
      <c r="A263" s="9">
        <v>208907</v>
      </c>
      <c r="B263" s="9" t="s">
        <v>306</v>
      </c>
      <c r="C263" s="1" t="s">
        <v>759</v>
      </c>
      <c r="D263" s="9" t="s">
        <v>760</v>
      </c>
      <c r="E263" s="1" t="s">
        <v>761</v>
      </c>
      <c r="F263" s="1" t="s">
        <v>791</v>
      </c>
      <c r="G263" s="1" t="s">
        <v>204</v>
      </c>
      <c r="H263" s="1" t="str">
        <f t="shared" si="4"/>
        <v>MATILDE PENEDO FERNANDES</v>
      </c>
      <c r="I263" s="4" t="s">
        <v>792</v>
      </c>
      <c r="J263" s="5"/>
    </row>
    <row r="264" spans="1:10" ht="15" customHeight="1" x14ac:dyDescent="0.25">
      <c r="A264" s="9">
        <v>208908</v>
      </c>
      <c r="B264" s="9" t="s">
        <v>306</v>
      </c>
      <c r="C264" s="1" t="s">
        <v>759</v>
      </c>
      <c r="D264" s="9" t="s">
        <v>760</v>
      </c>
      <c r="E264" s="1" t="s">
        <v>761</v>
      </c>
      <c r="F264" s="1" t="s">
        <v>793</v>
      </c>
      <c r="G264" s="1" t="s">
        <v>169</v>
      </c>
      <c r="H264" s="1" t="str">
        <f t="shared" si="4"/>
        <v>ANA RITA ALVES</v>
      </c>
      <c r="I264" s="4" t="s">
        <v>794</v>
      </c>
      <c r="J264" s="5"/>
    </row>
    <row r="265" spans="1:10" x14ac:dyDescent="0.25">
      <c r="A265" s="9">
        <v>208910</v>
      </c>
      <c r="B265" s="9" t="s">
        <v>306</v>
      </c>
      <c r="C265" s="1" t="s">
        <v>759</v>
      </c>
      <c r="D265" s="9" t="s">
        <v>760</v>
      </c>
      <c r="E265" s="1" t="s">
        <v>761</v>
      </c>
      <c r="F265" s="1" t="s">
        <v>795</v>
      </c>
      <c r="G265" s="1" t="s">
        <v>196</v>
      </c>
      <c r="H265" s="1" t="str">
        <f t="shared" si="4"/>
        <v>BEATRIZ MARIA SALGUEIRO</v>
      </c>
      <c r="I265" s="4" t="s">
        <v>796</v>
      </c>
      <c r="J265" s="5"/>
    </row>
    <row r="266" spans="1:10" x14ac:dyDescent="0.25">
      <c r="A266" s="9">
        <v>208952</v>
      </c>
      <c r="B266" s="9" t="s">
        <v>306</v>
      </c>
      <c r="C266" s="1" t="s">
        <v>759</v>
      </c>
      <c r="D266" s="9" t="s">
        <v>760</v>
      </c>
      <c r="E266" s="1" t="s">
        <v>761</v>
      </c>
      <c r="F266" s="1" t="s">
        <v>797</v>
      </c>
      <c r="G266" s="1" t="s">
        <v>188</v>
      </c>
      <c r="H266" s="1" t="str">
        <f t="shared" si="4"/>
        <v>JOANA AFONSO FARIA</v>
      </c>
      <c r="I266" s="4" t="s">
        <v>798</v>
      </c>
      <c r="J266" s="5"/>
    </row>
    <row r="267" spans="1:10" x14ac:dyDescent="0.25">
      <c r="A267" s="9">
        <v>208906</v>
      </c>
      <c r="B267" s="9" t="s">
        <v>306</v>
      </c>
      <c r="C267" s="1" t="s">
        <v>759</v>
      </c>
      <c r="D267" s="9" t="s">
        <v>760</v>
      </c>
      <c r="E267" s="1" t="s">
        <v>761</v>
      </c>
      <c r="F267" s="1" t="s">
        <v>799</v>
      </c>
      <c r="G267" s="1" t="s">
        <v>209</v>
      </c>
      <c r="H267" s="1" t="str">
        <f t="shared" si="4"/>
        <v>TERESA CASTRO LOIOS</v>
      </c>
      <c r="I267" s="4" t="s">
        <v>800</v>
      </c>
      <c r="J267" s="5"/>
    </row>
    <row r="268" spans="1:10" x14ac:dyDescent="0.25">
      <c r="A268" s="9">
        <v>210238</v>
      </c>
      <c r="B268" s="9" t="s">
        <v>306</v>
      </c>
      <c r="C268" s="1" t="s">
        <v>469</v>
      </c>
      <c r="D268" s="1" t="s">
        <v>470</v>
      </c>
      <c r="E268" s="1" t="s">
        <v>471</v>
      </c>
      <c r="F268" s="1" t="s">
        <v>801</v>
      </c>
      <c r="G268" s="1" t="s">
        <v>169</v>
      </c>
      <c r="H268" s="1" t="str">
        <f t="shared" si="4"/>
        <v>ANA MARTA CRUZ</v>
      </c>
      <c r="I268" s="4" t="s">
        <v>802</v>
      </c>
      <c r="J268" s="5"/>
    </row>
    <row r="269" spans="1:10" x14ac:dyDescent="0.25">
      <c r="A269" s="9">
        <v>210239</v>
      </c>
      <c r="B269" s="9" t="s">
        <v>306</v>
      </c>
      <c r="C269" s="1" t="s">
        <v>759</v>
      </c>
      <c r="D269" s="9" t="s">
        <v>760</v>
      </c>
      <c r="E269" s="1" t="s">
        <v>761</v>
      </c>
      <c r="F269" s="1" t="s">
        <v>803</v>
      </c>
      <c r="G269" s="1" t="s">
        <v>804</v>
      </c>
      <c r="H269" s="1" t="str">
        <f t="shared" si="4"/>
        <v>ZÉLIA TEIXEIRA SANTO</v>
      </c>
      <c r="I269" s="4" t="s">
        <v>805</v>
      </c>
      <c r="J269" s="5"/>
    </row>
    <row r="270" spans="1:10" x14ac:dyDescent="0.25">
      <c r="A270" s="9">
        <v>210240</v>
      </c>
      <c r="B270" s="9" t="s">
        <v>306</v>
      </c>
      <c r="C270" s="1" t="s">
        <v>759</v>
      </c>
      <c r="D270" s="9" t="s">
        <v>760</v>
      </c>
      <c r="E270" s="1" t="s">
        <v>761</v>
      </c>
      <c r="F270" s="1" t="s">
        <v>806</v>
      </c>
      <c r="G270" s="1" t="s">
        <v>334</v>
      </c>
      <c r="H270" s="1" t="str">
        <f t="shared" si="4"/>
        <v>INÊS GONÇALVES FERREIRA</v>
      </c>
      <c r="I270" s="4" t="s">
        <v>807</v>
      </c>
      <c r="J270" s="5"/>
    </row>
    <row r="271" spans="1:10" x14ac:dyDescent="0.25">
      <c r="A271" s="9">
        <v>210237</v>
      </c>
      <c r="B271" s="9" t="s">
        <v>306</v>
      </c>
      <c r="C271" s="1" t="s">
        <v>759</v>
      </c>
      <c r="D271" s="9" t="s">
        <v>760</v>
      </c>
      <c r="E271" s="1" t="s">
        <v>761</v>
      </c>
      <c r="F271" s="1" t="s">
        <v>777</v>
      </c>
      <c r="G271" s="1" t="s">
        <v>808</v>
      </c>
      <c r="H271" s="1" t="str">
        <f t="shared" si="4"/>
        <v>CARLA CORREIA SILVA</v>
      </c>
      <c r="I271" s="4" t="s">
        <v>809</v>
      </c>
      <c r="J271" s="5"/>
    </row>
    <row r="272" spans="1:10" x14ac:dyDescent="0.25">
      <c r="A272" s="9">
        <v>210241</v>
      </c>
      <c r="B272" s="9" t="s">
        <v>306</v>
      </c>
      <c r="C272" s="1" t="s">
        <v>759</v>
      </c>
      <c r="D272" s="9" t="s">
        <v>760</v>
      </c>
      <c r="E272" s="1" t="s">
        <v>761</v>
      </c>
      <c r="F272" s="1" t="s">
        <v>770</v>
      </c>
      <c r="G272" s="1" t="s">
        <v>810</v>
      </c>
      <c r="H272" s="1" t="str">
        <f t="shared" si="4"/>
        <v>ANASTACYIA  MOLCHANOVA</v>
      </c>
      <c r="I272" s="4" t="s">
        <v>811</v>
      </c>
      <c r="J272" s="5"/>
    </row>
    <row r="273" spans="1:10" x14ac:dyDescent="0.25">
      <c r="A273" s="30">
        <v>211492</v>
      </c>
      <c r="B273" s="9" t="s">
        <v>306</v>
      </c>
      <c r="C273" s="1" t="s">
        <v>759</v>
      </c>
      <c r="D273" s="9" t="s">
        <v>760</v>
      </c>
      <c r="E273" s="1" t="s">
        <v>761</v>
      </c>
      <c r="F273" s="12" t="s">
        <v>812</v>
      </c>
      <c r="G273" s="12" t="s">
        <v>813</v>
      </c>
      <c r="H273" s="1" t="str">
        <f t="shared" si="4"/>
        <v>GAIA LIZ PAIVA</v>
      </c>
      <c r="I273" s="4" t="s">
        <v>814</v>
      </c>
      <c r="J273" s="5"/>
    </row>
    <row r="274" spans="1:10" x14ac:dyDescent="0.25">
      <c r="A274" s="12">
        <v>211498</v>
      </c>
      <c r="B274" s="9" t="s">
        <v>306</v>
      </c>
      <c r="C274" s="1" t="s">
        <v>759</v>
      </c>
      <c r="D274" s="9" t="s">
        <v>760</v>
      </c>
      <c r="E274" s="1" t="s">
        <v>761</v>
      </c>
      <c r="F274" s="12" t="s">
        <v>815</v>
      </c>
      <c r="G274" s="12" t="s">
        <v>126</v>
      </c>
      <c r="H274" s="1" t="str">
        <f t="shared" si="4"/>
        <v>CATARINA CABACO</v>
      </c>
      <c r="I274" s="4" t="s">
        <v>816</v>
      </c>
      <c r="J274" s="5"/>
    </row>
    <row r="275" spans="1:10" x14ac:dyDescent="0.25">
      <c r="A275" s="12">
        <v>211503</v>
      </c>
      <c r="B275" s="9" t="s">
        <v>306</v>
      </c>
      <c r="C275" s="1" t="s">
        <v>469</v>
      </c>
      <c r="D275" s="1" t="s">
        <v>470</v>
      </c>
      <c r="E275" s="1" t="s">
        <v>471</v>
      </c>
      <c r="F275" s="12" t="s">
        <v>817</v>
      </c>
      <c r="G275" s="12" t="s">
        <v>1220</v>
      </c>
      <c r="H275" s="1" t="str">
        <f t="shared" si="4"/>
        <v>TANIA FILIPA BATISTA</v>
      </c>
      <c r="I275" s="4" t="s">
        <v>819</v>
      </c>
      <c r="J275" s="5"/>
    </row>
    <row r="276" spans="1:10" x14ac:dyDescent="0.25">
      <c r="A276" s="12">
        <v>211504</v>
      </c>
      <c r="B276" s="9" t="s">
        <v>306</v>
      </c>
      <c r="C276" s="1" t="s">
        <v>759</v>
      </c>
      <c r="D276" s="9" t="s">
        <v>760</v>
      </c>
      <c r="E276" s="1" t="s">
        <v>761</v>
      </c>
      <c r="F276" s="12" t="s">
        <v>766</v>
      </c>
      <c r="G276" s="12" t="s">
        <v>808</v>
      </c>
      <c r="H276" s="1" t="str">
        <f t="shared" si="4"/>
        <v>CARLA MARIA ESTEVAO</v>
      </c>
      <c r="I276" s="4" t="s">
        <v>820</v>
      </c>
      <c r="J276" s="5"/>
    </row>
    <row r="277" spans="1:10" x14ac:dyDescent="0.25">
      <c r="A277" s="1">
        <v>212818</v>
      </c>
      <c r="B277" s="9" t="s">
        <v>306</v>
      </c>
      <c r="C277" s="1" t="s">
        <v>759</v>
      </c>
      <c r="D277" s="9" t="s">
        <v>760</v>
      </c>
      <c r="E277" s="1" t="s">
        <v>761</v>
      </c>
      <c r="F277" s="12" t="s">
        <v>821</v>
      </c>
      <c r="G277" s="12" t="s">
        <v>822</v>
      </c>
      <c r="H277" s="1" t="str">
        <f t="shared" si="4"/>
        <v>BRIGITE PEIXOTO ANTONIO</v>
      </c>
      <c r="I277" s="4" t="s">
        <v>823</v>
      </c>
      <c r="J277" s="5"/>
    </row>
    <row r="278" spans="1:10" x14ac:dyDescent="0.25">
      <c r="A278" s="1">
        <v>212819</v>
      </c>
      <c r="B278" s="9" t="s">
        <v>306</v>
      </c>
      <c r="C278" s="1" t="s">
        <v>759</v>
      </c>
      <c r="D278" s="9" t="s">
        <v>760</v>
      </c>
      <c r="E278" s="1" t="s">
        <v>761</v>
      </c>
      <c r="F278" s="12" t="s">
        <v>824</v>
      </c>
      <c r="G278" s="12" t="s">
        <v>825</v>
      </c>
      <c r="H278" s="1" t="str">
        <f t="shared" si="4"/>
        <v>CAMILE MARIANNE FORTINO</v>
      </c>
      <c r="I278" s="4" t="s">
        <v>826</v>
      </c>
      <c r="J278" s="5"/>
    </row>
    <row r="279" spans="1:10" x14ac:dyDescent="0.25">
      <c r="A279" s="1">
        <v>212820</v>
      </c>
      <c r="B279" s="9" t="s">
        <v>306</v>
      </c>
      <c r="C279" s="1" t="s">
        <v>759</v>
      </c>
      <c r="D279" s="9" t="s">
        <v>760</v>
      </c>
      <c r="E279" s="1" t="s">
        <v>761</v>
      </c>
      <c r="F279" s="12" t="s">
        <v>827</v>
      </c>
      <c r="G279" s="12" t="s">
        <v>828</v>
      </c>
      <c r="H279" s="1" t="str">
        <f t="shared" si="4"/>
        <v>CLAUDIA VANESSA SOARES</v>
      </c>
      <c r="I279" s="4" t="s">
        <v>829</v>
      </c>
      <c r="J279" s="5"/>
    </row>
    <row r="280" spans="1:10" x14ac:dyDescent="0.25">
      <c r="A280" s="1">
        <v>26923</v>
      </c>
      <c r="B280" s="1" t="s">
        <v>313</v>
      </c>
      <c r="C280" s="1" t="s">
        <v>830</v>
      </c>
      <c r="D280" s="1" t="s">
        <v>831</v>
      </c>
      <c r="E280" s="1" t="s">
        <v>832</v>
      </c>
      <c r="F280" s="1" t="s">
        <v>833</v>
      </c>
      <c r="G280" s="1" t="s">
        <v>132</v>
      </c>
      <c r="H280" s="1" t="str">
        <f t="shared" si="4"/>
        <v>FILIPA ABREU FARIA</v>
      </c>
      <c r="I280" s="8" t="s">
        <v>834</v>
      </c>
      <c r="J280" s="7" t="s">
        <v>524</v>
      </c>
    </row>
    <row r="281" spans="1:10" x14ac:dyDescent="0.25">
      <c r="A281" s="1">
        <v>109380</v>
      </c>
      <c r="B281" s="1" t="s">
        <v>313</v>
      </c>
      <c r="C281" s="1" t="s">
        <v>830</v>
      </c>
      <c r="D281" s="1" t="s">
        <v>831</v>
      </c>
      <c r="E281" s="1" t="s">
        <v>832</v>
      </c>
      <c r="F281" s="1" t="s">
        <v>835</v>
      </c>
      <c r="G281" s="1" t="s">
        <v>196</v>
      </c>
      <c r="H281" s="1" t="str">
        <f t="shared" si="4"/>
        <v>BEATRIZ CRUZ GAMA</v>
      </c>
      <c r="I281" s="8" t="s">
        <v>836</v>
      </c>
      <c r="J281" s="7" t="s">
        <v>837</v>
      </c>
    </row>
    <row r="282" spans="1:10" x14ac:dyDescent="0.25">
      <c r="A282" s="1">
        <v>124292</v>
      </c>
      <c r="B282" s="1" t="s">
        <v>313</v>
      </c>
      <c r="C282" s="1" t="s">
        <v>830</v>
      </c>
      <c r="D282" s="1" t="s">
        <v>831</v>
      </c>
      <c r="E282" s="1" t="s">
        <v>832</v>
      </c>
      <c r="F282" s="1" t="s">
        <v>838</v>
      </c>
      <c r="G282" s="1" t="s">
        <v>135</v>
      </c>
      <c r="H282" s="1" t="str">
        <f t="shared" si="4"/>
        <v>MARIANA RODRIGUES VALENTE</v>
      </c>
      <c r="I282" s="8" t="s">
        <v>839</v>
      </c>
      <c r="J282" s="7" t="s">
        <v>837</v>
      </c>
    </row>
    <row r="283" spans="1:10" x14ac:dyDescent="0.25">
      <c r="A283" s="1">
        <v>121436</v>
      </c>
      <c r="B283" s="1" t="s">
        <v>313</v>
      </c>
      <c r="C283" s="1" t="s">
        <v>830</v>
      </c>
      <c r="D283" s="1" t="s">
        <v>831</v>
      </c>
      <c r="E283" s="1" t="s">
        <v>832</v>
      </c>
      <c r="F283" s="1" t="s">
        <v>840</v>
      </c>
      <c r="G283" s="1" t="s">
        <v>233</v>
      </c>
      <c r="H283" s="1" t="str">
        <f t="shared" si="4"/>
        <v>MARTA MARGARIDA COSTA</v>
      </c>
      <c r="I283" s="8" t="s">
        <v>841</v>
      </c>
      <c r="J283" s="5"/>
    </row>
    <row r="284" spans="1:10" x14ac:dyDescent="0.25">
      <c r="A284" s="1">
        <v>130482</v>
      </c>
      <c r="B284" s="1" t="s">
        <v>313</v>
      </c>
      <c r="C284" s="1" t="s">
        <v>830</v>
      </c>
      <c r="D284" s="1" t="s">
        <v>831</v>
      </c>
      <c r="E284" s="1" t="s">
        <v>832</v>
      </c>
      <c r="F284" s="1" t="s">
        <v>842</v>
      </c>
      <c r="G284" s="1" t="s">
        <v>188</v>
      </c>
      <c r="H284" s="1" t="str">
        <f t="shared" si="4"/>
        <v>JOANA OLIVEIRA FONSECA</v>
      </c>
      <c r="I284" s="8" t="s">
        <v>843</v>
      </c>
      <c r="J284" s="5"/>
    </row>
    <row r="285" spans="1:10" x14ac:dyDescent="0.25">
      <c r="A285" s="1">
        <v>129717</v>
      </c>
      <c r="B285" s="1" t="s">
        <v>313</v>
      </c>
      <c r="C285" s="1" t="s">
        <v>830</v>
      </c>
      <c r="D285" s="1" t="s">
        <v>831</v>
      </c>
      <c r="E285" s="1" t="s">
        <v>832</v>
      </c>
      <c r="F285" s="1" t="s">
        <v>844</v>
      </c>
      <c r="G285" s="1" t="s">
        <v>123</v>
      </c>
      <c r="H285" s="1" t="str">
        <f t="shared" si="4"/>
        <v>CAROLINA CORREIA FIGUEIREDO</v>
      </c>
      <c r="I285" s="8" t="s">
        <v>845</v>
      </c>
      <c r="J285" s="7" t="s">
        <v>524</v>
      </c>
    </row>
    <row r="286" spans="1:10" x14ac:dyDescent="0.25">
      <c r="A286" s="1">
        <v>123758</v>
      </c>
      <c r="B286" s="1" t="s">
        <v>313</v>
      </c>
      <c r="C286" s="1" t="s">
        <v>830</v>
      </c>
      <c r="D286" s="1" t="s">
        <v>831</v>
      </c>
      <c r="E286" s="1" t="s">
        <v>832</v>
      </c>
      <c r="F286" s="1" t="s">
        <v>846</v>
      </c>
      <c r="G286" s="1" t="s">
        <v>847</v>
      </c>
      <c r="H286" s="1" t="str">
        <f t="shared" si="4"/>
        <v>VITORIA TAVARES ANDRADE</v>
      </c>
      <c r="I286" s="8" t="s">
        <v>848</v>
      </c>
      <c r="J286" s="5"/>
    </row>
    <row r="287" spans="1:10" x14ac:dyDescent="0.25">
      <c r="A287" s="1">
        <v>129714</v>
      </c>
      <c r="B287" s="1" t="s">
        <v>313</v>
      </c>
      <c r="C287" s="1" t="s">
        <v>830</v>
      </c>
      <c r="D287" s="1" t="s">
        <v>831</v>
      </c>
      <c r="E287" s="1" t="s">
        <v>832</v>
      </c>
      <c r="F287" s="1" t="s">
        <v>849</v>
      </c>
      <c r="G287" s="1" t="s">
        <v>546</v>
      </c>
      <c r="H287" s="1" t="str">
        <f t="shared" si="4"/>
        <v>ANA BEATRIZ ROCHA</v>
      </c>
      <c r="I287" s="8" t="s">
        <v>850</v>
      </c>
      <c r="J287" s="5"/>
    </row>
    <row r="288" spans="1:10" x14ac:dyDescent="0.25">
      <c r="A288" s="1">
        <v>129715</v>
      </c>
      <c r="B288" s="1" t="s">
        <v>313</v>
      </c>
      <c r="C288" s="1" t="s">
        <v>830</v>
      </c>
      <c r="D288" s="1" t="s">
        <v>831</v>
      </c>
      <c r="E288" s="1" t="s">
        <v>832</v>
      </c>
      <c r="F288" s="1" t="s">
        <v>851</v>
      </c>
      <c r="G288" s="1" t="s">
        <v>852</v>
      </c>
      <c r="H288" s="1" t="str">
        <f t="shared" si="4"/>
        <v>ANA MIGUEL BORGES SILVA</v>
      </c>
      <c r="I288" s="8" t="s">
        <v>853</v>
      </c>
      <c r="J288" s="5"/>
    </row>
    <row r="289" spans="1:10" x14ac:dyDescent="0.25">
      <c r="A289" s="1">
        <v>124295</v>
      </c>
      <c r="B289" s="1" t="s">
        <v>313</v>
      </c>
      <c r="C289" s="1" t="s">
        <v>830</v>
      </c>
      <c r="D289" s="1" t="s">
        <v>831</v>
      </c>
      <c r="E289" s="1" t="s">
        <v>832</v>
      </c>
      <c r="F289" s="1" t="s">
        <v>854</v>
      </c>
      <c r="G289" s="1" t="s">
        <v>196</v>
      </c>
      <c r="H289" s="1" t="str">
        <f t="shared" si="4"/>
        <v>BEATRIZ SILVA PRATES</v>
      </c>
      <c r="I289" s="8" t="s">
        <v>855</v>
      </c>
      <c r="J289" s="5"/>
    </row>
    <row r="290" spans="1:10" x14ac:dyDescent="0.25">
      <c r="A290" s="1">
        <v>124560</v>
      </c>
      <c r="B290" s="1" t="s">
        <v>313</v>
      </c>
      <c r="C290" s="1" t="s">
        <v>830</v>
      </c>
      <c r="D290" s="1" t="s">
        <v>831</v>
      </c>
      <c r="E290" s="1" t="s">
        <v>832</v>
      </c>
      <c r="F290" s="1" t="s">
        <v>835</v>
      </c>
      <c r="G290" s="1" t="s">
        <v>204</v>
      </c>
      <c r="H290" s="1" t="str">
        <f t="shared" si="4"/>
        <v>MATILDE CRUZ GAMA</v>
      </c>
      <c r="I290" s="8" t="s">
        <v>856</v>
      </c>
      <c r="J290" s="7" t="s">
        <v>837</v>
      </c>
    </row>
    <row r="291" spans="1:10" x14ac:dyDescent="0.25">
      <c r="A291" s="1">
        <v>147058</v>
      </c>
      <c r="B291" s="1" t="s">
        <v>313</v>
      </c>
      <c r="C291" s="1" t="s">
        <v>830</v>
      </c>
      <c r="D291" s="1" t="s">
        <v>831</v>
      </c>
      <c r="E291" s="1" t="s">
        <v>832</v>
      </c>
      <c r="F291" s="1" t="s">
        <v>857</v>
      </c>
      <c r="G291" s="1" t="s">
        <v>449</v>
      </c>
      <c r="H291" s="1" t="str">
        <f t="shared" si="4"/>
        <v>BENEDITA GRANJO LOPES</v>
      </c>
      <c r="I291" s="8" t="s">
        <v>858</v>
      </c>
      <c r="J291" s="7" t="s">
        <v>524</v>
      </c>
    </row>
    <row r="292" spans="1:10" x14ac:dyDescent="0.25">
      <c r="A292" s="1">
        <v>148746</v>
      </c>
      <c r="B292" s="1" t="s">
        <v>313</v>
      </c>
      <c r="C292" s="1" t="s">
        <v>830</v>
      </c>
      <c r="D292" s="1" t="s">
        <v>831</v>
      </c>
      <c r="E292" s="1" t="s">
        <v>832</v>
      </c>
      <c r="F292" s="1" t="s">
        <v>859</v>
      </c>
      <c r="G292" s="1" t="s">
        <v>123</v>
      </c>
      <c r="H292" s="1" t="str">
        <f t="shared" si="4"/>
        <v>CAROLINA ANDRADE LEITE</v>
      </c>
      <c r="I292" s="8" t="s">
        <v>860</v>
      </c>
      <c r="J292" s="7" t="s">
        <v>524</v>
      </c>
    </row>
    <row r="293" spans="1:10" x14ac:dyDescent="0.25">
      <c r="A293" s="1">
        <v>148545</v>
      </c>
      <c r="B293" s="1" t="s">
        <v>313</v>
      </c>
      <c r="C293" s="1" t="s">
        <v>830</v>
      </c>
      <c r="D293" s="1" t="s">
        <v>831</v>
      </c>
      <c r="E293" s="1" t="s">
        <v>832</v>
      </c>
      <c r="F293" s="1" t="s">
        <v>861</v>
      </c>
      <c r="G293" s="1" t="s">
        <v>591</v>
      </c>
      <c r="H293" s="1" t="str">
        <f t="shared" si="4"/>
        <v>LAURA FRANCHAMPS MANARTE</v>
      </c>
      <c r="I293" s="8" t="s">
        <v>862</v>
      </c>
      <c r="J293" s="5"/>
    </row>
    <row r="294" spans="1:10" x14ac:dyDescent="0.25">
      <c r="A294" s="1">
        <v>129721</v>
      </c>
      <c r="B294" s="1" t="s">
        <v>313</v>
      </c>
      <c r="C294" s="1" t="s">
        <v>830</v>
      </c>
      <c r="D294" s="1" t="s">
        <v>831</v>
      </c>
      <c r="E294" s="1" t="s">
        <v>832</v>
      </c>
      <c r="F294" s="1" t="s">
        <v>863</v>
      </c>
      <c r="G294" s="1" t="s">
        <v>138</v>
      </c>
      <c r="H294" s="1" t="str">
        <f t="shared" si="4"/>
        <v>SOFIA SANTOS TAVARES</v>
      </c>
      <c r="I294" s="8" t="s">
        <v>864</v>
      </c>
      <c r="J294" s="5"/>
    </row>
    <row r="295" spans="1:10" x14ac:dyDescent="0.25">
      <c r="A295" s="1">
        <v>129716</v>
      </c>
      <c r="B295" s="1" t="s">
        <v>313</v>
      </c>
      <c r="C295" s="1" t="s">
        <v>830</v>
      </c>
      <c r="D295" s="1" t="s">
        <v>831</v>
      </c>
      <c r="E295" s="1" t="s">
        <v>832</v>
      </c>
      <c r="F295" s="1" t="s">
        <v>865</v>
      </c>
      <c r="G295" s="1" t="s">
        <v>731</v>
      </c>
      <c r="H295" s="1" t="str">
        <f t="shared" si="4"/>
        <v>ANA RITA RAMOS</v>
      </c>
      <c r="I295" s="8" t="s">
        <v>866</v>
      </c>
      <c r="J295" s="7" t="s">
        <v>837</v>
      </c>
    </row>
    <row r="296" spans="1:10" x14ac:dyDescent="0.25">
      <c r="A296" s="1">
        <v>203253</v>
      </c>
      <c r="B296" s="1" t="s">
        <v>313</v>
      </c>
      <c r="C296" s="1" t="s">
        <v>830</v>
      </c>
      <c r="D296" s="1" t="s">
        <v>831</v>
      </c>
      <c r="E296" s="1" t="s">
        <v>832</v>
      </c>
      <c r="F296" s="1" t="s">
        <v>867</v>
      </c>
      <c r="G296" s="1" t="s">
        <v>169</v>
      </c>
      <c r="H296" s="1" t="str">
        <f t="shared" si="4"/>
        <v>ANA JORGE OLIVEIRA</v>
      </c>
      <c r="I296" s="8" t="s">
        <v>561</v>
      </c>
      <c r="J296" s="5"/>
    </row>
    <row r="297" spans="1:10" x14ac:dyDescent="0.25">
      <c r="A297" s="1">
        <v>133420</v>
      </c>
      <c r="B297" s="1" t="s">
        <v>313</v>
      </c>
      <c r="C297" s="1" t="s">
        <v>830</v>
      </c>
      <c r="D297" s="1" t="s">
        <v>831</v>
      </c>
      <c r="E297" s="1" t="s">
        <v>832</v>
      </c>
      <c r="F297" s="1" t="s">
        <v>868</v>
      </c>
      <c r="G297" s="1" t="s">
        <v>241</v>
      </c>
      <c r="H297" s="1" t="str">
        <f t="shared" si="4"/>
        <v>INES SOFIA FONSECA</v>
      </c>
      <c r="I297" s="8" t="s">
        <v>869</v>
      </c>
      <c r="J297" s="7" t="s">
        <v>837</v>
      </c>
    </row>
    <row r="298" spans="1:10" x14ac:dyDescent="0.25">
      <c r="A298" s="1">
        <v>133425</v>
      </c>
      <c r="B298" s="1" t="s">
        <v>313</v>
      </c>
      <c r="C298" s="1" t="s">
        <v>830</v>
      </c>
      <c r="D298" s="1" t="s">
        <v>831</v>
      </c>
      <c r="E298" s="1" t="s">
        <v>832</v>
      </c>
      <c r="F298" s="1" t="s">
        <v>838</v>
      </c>
      <c r="G298" s="1" t="s">
        <v>233</v>
      </c>
      <c r="H298" s="1" t="str">
        <f t="shared" si="4"/>
        <v>MARTA RODRIGUES VALENTE</v>
      </c>
      <c r="I298" s="8" t="s">
        <v>870</v>
      </c>
      <c r="J298" s="7" t="s">
        <v>837</v>
      </c>
    </row>
    <row r="299" spans="1:10" x14ac:dyDescent="0.25">
      <c r="A299" s="1">
        <v>204967</v>
      </c>
      <c r="B299" s="1" t="s">
        <v>313</v>
      </c>
      <c r="C299" s="1" t="s">
        <v>830</v>
      </c>
      <c r="D299" s="1" t="s">
        <v>831</v>
      </c>
      <c r="E299" s="1" t="s">
        <v>832</v>
      </c>
      <c r="F299" s="1" t="s">
        <v>871</v>
      </c>
      <c r="G299" s="1" t="s">
        <v>116</v>
      </c>
      <c r="H299" s="1" t="str">
        <f t="shared" si="4"/>
        <v>MARIA RODRIGUES OLIVEIRA</v>
      </c>
      <c r="I299" s="8" t="s">
        <v>872</v>
      </c>
      <c r="J299" s="7" t="s">
        <v>837</v>
      </c>
    </row>
    <row r="300" spans="1:10" x14ac:dyDescent="0.25">
      <c r="A300" s="1">
        <v>204970</v>
      </c>
      <c r="B300" s="1" t="s">
        <v>313</v>
      </c>
      <c r="C300" s="1" t="s">
        <v>830</v>
      </c>
      <c r="D300" s="1" t="s">
        <v>831</v>
      </c>
      <c r="E300" s="1" t="s">
        <v>832</v>
      </c>
      <c r="F300" s="1" t="s">
        <v>873</v>
      </c>
      <c r="G300" s="1" t="s">
        <v>247</v>
      </c>
      <c r="H300" s="1" t="str">
        <f t="shared" si="4"/>
        <v>RITA GOMES SANTOS</v>
      </c>
      <c r="I300" s="8" t="s">
        <v>346</v>
      </c>
      <c r="J300" s="5"/>
    </row>
    <row r="301" spans="1:10" x14ac:dyDescent="0.25">
      <c r="A301" s="1">
        <v>204952</v>
      </c>
      <c r="B301" s="1" t="s">
        <v>313</v>
      </c>
      <c r="C301" s="1" t="s">
        <v>830</v>
      </c>
      <c r="D301" s="1" t="s">
        <v>831</v>
      </c>
      <c r="E301" s="1" t="s">
        <v>832</v>
      </c>
      <c r="F301" s="1" t="s">
        <v>874</v>
      </c>
      <c r="G301" s="1" t="s">
        <v>196</v>
      </c>
      <c r="H301" s="1" t="str">
        <f t="shared" si="4"/>
        <v>BEATRIZ GONCALVES PORTUGAL</v>
      </c>
      <c r="I301" s="8" t="s">
        <v>875</v>
      </c>
      <c r="J301" s="5"/>
    </row>
    <row r="302" spans="1:10" x14ac:dyDescent="0.25">
      <c r="A302" s="1">
        <v>204965</v>
      </c>
      <c r="B302" s="1" t="s">
        <v>313</v>
      </c>
      <c r="C302" s="1" t="s">
        <v>830</v>
      </c>
      <c r="D302" s="1" t="s">
        <v>831</v>
      </c>
      <c r="E302" s="1" t="s">
        <v>832</v>
      </c>
      <c r="F302" s="1" t="s">
        <v>876</v>
      </c>
      <c r="G302" s="1" t="s">
        <v>241</v>
      </c>
      <c r="H302" s="1" t="str">
        <f t="shared" si="4"/>
        <v>INES CASTRO FERNANDES</v>
      </c>
      <c r="I302" s="8" t="s">
        <v>877</v>
      </c>
      <c r="J302" s="5"/>
    </row>
    <row r="303" spans="1:10" x14ac:dyDescent="0.25">
      <c r="A303" s="1">
        <v>204974</v>
      </c>
      <c r="B303" s="1" t="s">
        <v>313</v>
      </c>
      <c r="C303" s="1" t="s">
        <v>830</v>
      </c>
      <c r="D303" s="1" t="s">
        <v>831</v>
      </c>
      <c r="E303" s="1" t="s">
        <v>832</v>
      </c>
      <c r="F303" s="1" t="s">
        <v>878</v>
      </c>
      <c r="G303" s="1" t="s">
        <v>879</v>
      </c>
      <c r="H303" s="1" t="str">
        <f t="shared" si="4"/>
        <v>BRYANNA ALELI SANCHEZ DE ABREU</v>
      </c>
      <c r="I303" s="8" t="s">
        <v>880</v>
      </c>
      <c r="J303" s="5"/>
    </row>
    <row r="304" spans="1:10" x14ac:dyDescent="0.25">
      <c r="A304" s="1">
        <v>200862</v>
      </c>
      <c r="B304" s="1" t="s">
        <v>313</v>
      </c>
      <c r="C304" s="1" t="s">
        <v>830</v>
      </c>
      <c r="D304" s="1" t="s">
        <v>831</v>
      </c>
      <c r="E304" s="1" t="s">
        <v>832</v>
      </c>
      <c r="F304" s="1" t="s">
        <v>881</v>
      </c>
      <c r="G304" s="1" t="s">
        <v>327</v>
      </c>
      <c r="H304" s="1" t="str">
        <f t="shared" si="4"/>
        <v>MARGARIDA PAIS CRUZ</v>
      </c>
      <c r="I304" s="8" t="s">
        <v>882</v>
      </c>
      <c r="J304" s="5"/>
    </row>
    <row r="305" spans="1:10" x14ac:dyDescent="0.25">
      <c r="A305" s="1">
        <v>204966</v>
      </c>
      <c r="B305" s="1" t="s">
        <v>313</v>
      </c>
      <c r="C305" s="1" t="s">
        <v>830</v>
      </c>
      <c r="D305" s="1" t="s">
        <v>831</v>
      </c>
      <c r="E305" s="1" t="s">
        <v>832</v>
      </c>
      <c r="F305" s="1" t="s">
        <v>883</v>
      </c>
      <c r="G305" s="1" t="s">
        <v>241</v>
      </c>
      <c r="H305" s="1" t="str">
        <f t="shared" si="4"/>
        <v>INES BERLINCHAS OLIVEIRA</v>
      </c>
      <c r="I305" s="8" t="s">
        <v>688</v>
      </c>
      <c r="J305" s="7" t="s">
        <v>837</v>
      </c>
    </row>
    <row r="306" spans="1:10" x14ac:dyDescent="0.25">
      <c r="A306" s="1">
        <v>205293</v>
      </c>
      <c r="B306" s="1" t="s">
        <v>313</v>
      </c>
      <c r="C306" s="1" t="s">
        <v>830</v>
      </c>
      <c r="D306" s="1" t="s">
        <v>831</v>
      </c>
      <c r="E306" s="1" t="s">
        <v>832</v>
      </c>
      <c r="F306" s="1" t="s">
        <v>884</v>
      </c>
      <c r="G306" s="1" t="s">
        <v>486</v>
      </c>
      <c r="H306" s="1" t="str">
        <f t="shared" si="4"/>
        <v>MAFALDA HENRIQUE DE PAULA</v>
      </c>
      <c r="I306" s="8" t="s">
        <v>885</v>
      </c>
      <c r="J306" s="7" t="s">
        <v>837</v>
      </c>
    </row>
    <row r="307" spans="1:10" x14ac:dyDescent="0.25">
      <c r="A307" s="1">
        <v>206014</v>
      </c>
      <c r="B307" s="1" t="s">
        <v>313</v>
      </c>
      <c r="C307" s="1" t="s">
        <v>830</v>
      </c>
      <c r="D307" s="1" t="s">
        <v>831</v>
      </c>
      <c r="E307" s="1" t="s">
        <v>832</v>
      </c>
      <c r="F307" s="1" t="s">
        <v>886</v>
      </c>
      <c r="G307" s="1" t="s">
        <v>478</v>
      </c>
      <c r="H307" s="1" t="str">
        <f t="shared" si="4"/>
        <v>LARA SANTOS ROMAO</v>
      </c>
      <c r="I307" s="8" t="s">
        <v>887</v>
      </c>
      <c r="J307" s="7" t="s">
        <v>837</v>
      </c>
    </row>
    <row r="308" spans="1:10" x14ac:dyDescent="0.25">
      <c r="A308" s="9">
        <v>133421</v>
      </c>
      <c r="B308" s="9" t="s">
        <v>313</v>
      </c>
      <c r="C308" s="1" t="s">
        <v>830</v>
      </c>
      <c r="D308" s="9" t="s">
        <v>831</v>
      </c>
      <c r="E308" s="9" t="s">
        <v>832</v>
      </c>
      <c r="F308" s="9" t="s">
        <v>888</v>
      </c>
      <c r="G308" s="9" t="s">
        <v>889</v>
      </c>
      <c r="H308" s="1" t="str">
        <f t="shared" si="4"/>
        <v>ISIS VEIROS ANDRADE</v>
      </c>
      <c r="I308" s="8" t="s">
        <v>890</v>
      </c>
      <c r="J308" s="5"/>
    </row>
    <row r="309" spans="1:10" x14ac:dyDescent="0.25">
      <c r="A309" s="1">
        <v>133047</v>
      </c>
      <c r="B309" s="9" t="s">
        <v>313</v>
      </c>
      <c r="C309" s="1" t="s">
        <v>830</v>
      </c>
      <c r="D309" s="9" t="s">
        <v>831</v>
      </c>
      <c r="E309" s="9" t="s">
        <v>832</v>
      </c>
      <c r="F309" s="1" t="s">
        <v>891</v>
      </c>
      <c r="G309" s="1" t="s">
        <v>380</v>
      </c>
      <c r="H309" s="1" t="str">
        <f t="shared" si="4"/>
        <v>ALEXANDRA REIS SILVA</v>
      </c>
      <c r="I309" s="8" t="s">
        <v>892</v>
      </c>
      <c r="J309" s="5"/>
    </row>
    <row r="310" spans="1:10" x14ac:dyDescent="0.25">
      <c r="A310" s="13">
        <v>206008</v>
      </c>
      <c r="B310" s="1" t="s">
        <v>313</v>
      </c>
      <c r="C310" s="1" t="s">
        <v>830</v>
      </c>
      <c r="D310" s="1" t="s">
        <v>831</v>
      </c>
      <c r="E310" s="1" t="s">
        <v>832</v>
      </c>
      <c r="F310" s="1" t="s">
        <v>893</v>
      </c>
      <c r="G310" s="1" t="s">
        <v>334</v>
      </c>
      <c r="H310" s="1" t="str">
        <f t="shared" si="4"/>
        <v>INÊS MARGARIDA LEITE</v>
      </c>
      <c r="I310" s="4" t="s">
        <v>894</v>
      </c>
      <c r="J310" s="5"/>
    </row>
    <row r="311" spans="1:10" x14ac:dyDescent="0.25">
      <c r="A311" s="13">
        <v>200860</v>
      </c>
      <c r="B311" s="1" t="s">
        <v>313</v>
      </c>
      <c r="C311" s="1" t="s">
        <v>830</v>
      </c>
      <c r="D311" s="1" t="s">
        <v>831</v>
      </c>
      <c r="E311" s="1" t="s">
        <v>832</v>
      </c>
      <c r="F311" s="1" t="s">
        <v>895</v>
      </c>
      <c r="G311" s="1" t="s">
        <v>334</v>
      </c>
      <c r="H311" s="1" t="str">
        <f t="shared" si="4"/>
        <v>INÊS FILIPA COSTA</v>
      </c>
      <c r="I311" s="4" t="s">
        <v>896</v>
      </c>
      <c r="J311" s="5"/>
    </row>
    <row r="312" spans="1:10" x14ac:dyDescent="0.25">
      <c r="A312" s="13">
        <v>204973</v>
      </c>
      <c r="B312" s="1" t="s">
        <v>313</v>
      </c>
      <c r="C312" s="1" t="s">
        <v>830</v>
      </c>
      <c r="D312" s="1" t="s">
        <v>831</v>
      </c>
      <c r="E312" s="1" t="s">
        <v>832</v>
      </c>
      <c r="F312" s="1" t="s">
        <v>897</v>
      </c>
      <c r="G312" s="1" t="s">
        <v>898</v>
      </c>
      <c r="H312" s="1" t="str">
        <f t="shared" si="4"/>
        <v>ÉRICA JOAO FERREIRA</v>
      </c>
      <c r="I312" s="4" t="s">
        <v>899</v>
      </c>
      <c r="J312" s="5"/>
    </row>
    <row r="313" spans="1:10" x14ac:dyDescent="0.25">
      <c r="A313" s="13">
        <v>203255</v>
      </c>
      <c r="B313" s="1" t="s">
        <v>313</v>
      </c>
      <c r="C313" s="1" t="s">
        <v>830</v>
      </c>
      <c r="D313" s="1" t="s">
        <v>831</v>
      </c>
      <c r="E313" s="1" t="s">
        <v>832</v>
      </c>
      <c r="F313" s="1" t="s">
        <v>900</v>
      </c>
      <c r="G313" s="1" t="s">
        <v>901</v>
      </c>
      <c r="H313" s="1" t="str">
        <f t="shared" si="4"/>
        <v>NICOLE GOMES PEREIRA</v>
      </c>
      <c r="I313" s="4" t="s">
        <v>902</v>
      </c>
      <c r="J313" s="5"/>
    </row>
    <row r="314" spans="1:10" x14ac:dyDescent="0.25">
      <c r="A314" s="13">
        <v>127697</v>
      </c>
      <c r="B314" s="1" t="s">
        <v>313</v>
      </c>
      <c r="C314" s="1" t="s">
        <v>830</v>
      </c>
      <c r="D314" s="1" t="s">
        <v>831</v>
      </c>
      <c r="E314" s="1" t="s">
        <v>832</v>
      </c>
      <c r="F314" s="1" t="s">
        <v>903</v>
      </c>
      <c r="G314" s="1" t="s">
        <v>169</v>
      </c>
      <c r="H314" s="1" t="str">
        <f t="shared" si="4"/>
        <v>ANA RITA MAGALHÃES</v>
      </c>
      <c r="I314" s="4" t="s">
        <v>904</v>
      </c>
      <c r="J314" s="5"/>
    </row>
    <row r="315" spans="1:10" x14ac:dyDescent="0.25">
      <c r="A315" s="13">
        <v>204964</v>
      </c>
      <c r="B315" s="1" t="s">
        <v>313</v>
      </c>
      <c r="C315" s="1" t="s">
        <v>830</v>
      </c>
      <c r="D315" s="1" t="s">
        <v>831</v>
      </c>
      <c r="E315" s="1" t="s">
        <v>832</v>
      </c>
      <c r="F315" s="1" t="s">
        <v>905</v>
      </c>
      <c r="G315" s="1" t="s">
        <v>906</v>
      </c>
      <c r="H315" s="1" t="str">
        <f t="shared" si="4"/>
        <v>VALENTINA REBELO PINHEIRO</v>
      </c>
      <c r="I315" s="4" t="s">
        <v>907</v>
      </c>
      <c r="J315" s="5"/>
    </row>
    <row r="316" spans="1:10" x14ac:dyDescent="0.25">
      <c r="A316" s="13">
        <v>204961</v>
      </c>
      <c r="B316" s="1" t="s">
        <v>313</v>
      </c>
      <c r="C316" s="1" t="s">
        <v>830</v>
      </c>
      <c r="D316" s="1" t="s">
        <v>831</v>
      </c>
      <c r="E316" s="1" t="s">
        <v>832</v>
      </c>
      <c r="F316" s="1" t="s">
        <v>908</v>
      </c>
      <c r="G316" s="1" t="s">
        <v>188</v>
      </c>
      <c r="H316" s="1" t="str">
        <f t="shared" si="4"/>
        <v>JOANA GASPAR REIS</v>
      </c>
      <c r="I316" s="4" t="s">
        <v>909</v>
      </c>
      <c r="J316" s="5"/>
    </row>
    <row r="317" spans="1:10" x14ac:dyDescent="0.25">
      <c r="A317" s="13">
        <v>204958</v>
      </c>
      <c r="B317" s="1" t="s">
        <v>313</v>
      </c>
      <c r="C317" s="1" t="s">
        <v>830</v>
      </c>
      <c r="D317" s="1" t="s">
        <v>831</v>
      </c>
      <c r="E317" s="1" t="s">
        <v>832</v>
      </c>
      <c r="F317" s="1" t="s">
        <v>910</v>
      </c>
      <c r="G317" s="1" t="s">
        <v>391</v>
      </c>
      <c r="H317" s="1" t="str">
        <f t="shared" si="4"/>
        <v>ARIANA PINTO PEREIRA</v>
      </c>
      <c r="I317" s="4" t="s">
        <v>911</v>
      </c>
      <c r="J317" s="5"/>
    </row>
    <row r="318" spans="1:10" x14ac:dyDescent="0.25">
      <c r="A318" s="9">
        <v>209091</v>
      </c>
      <c r="B318" s="1" t="s">
        <v>313</v>
      </c>
      <c r="C318" s="1" t="s">
        <v>830</v>
      </c>
      <c r="D318" s="1" t="s">
        <v>831</v>
      </c>
      <c r="E318" s="1" t="s">
        <v>832</v>
      </c>
      <c r="F318" s="1" t="s">
        <v>912</v>
      </c>
      <c r="G318" s="1" t="s">
        <v>913</v>
      </c>
      <c r="H318" s="1" t="str">
        <f t="shared" si="4"/>
        <v>OLENA MOTSAR</v>
      </c>
      <c r="I318" s="4" t="s">
        <v>914</v>
      </c>
      <c r="J318" s="5"/>
    </row>
    <row r="319" spans="1:10" x14ac:dyDescent="0.25">
      <c r="A319" s="12">
        <v>204956</v>
      </c>
      <c r="B319" s="1" t="s">
        <v>313</v>
      </c>
      <c r="C319" s="1" t="s">
        <v>830</v>
      </c>
      <c r="D319" s="1" t="s">
        <v>831</v>
      </c>
      <c r="E319" s="1" t="s">
        <v>832</v>
      </c>
      <c r="F319" s="12" t="s">
        <v>844</v>
      </c>
      <c r="G319" s="12" t="s">
        <v>138</v>
      </c>
      <c r="H319" s="1" t="str">
        <f t="shared" si="4"/>
        <v>SOFIA CORREIA FIGUEIREDO</v>
      </c>
      <c r="I319" s="4" t="s">
        <v>915</v>
      </c>
      <c r="J319" s="7" t="s">
        <v>916</v>
      </c>
    </row>
    <row r="320" spans="1:10" x14ac:dyDescent="0.25">
      <c r="A320" s="30">
        <v>211480</v>
      </c>
      <c r="B320" s="1" t="s">
        <v>313</v>
      </c>
      <c r="C320" s="1" t="s">
        <v>830</v>
      </c>
      <c r="D320" s="1" t="s">
        <v>831</v>
      </c>
      <c r="E320" s="1" t="s">
        <v>832</v>
      </c>
      <c r="F320" s="12" t="s">
        <v>917</v>
      </c>
      <c r="G320" s="12" t="s">
        <v>155</v>
      </c>
      <c r="H320" s="1" t="str">
        <f t="shared" si="4"/>
        <v>LEONOR RODRIGUES ALMEIDA</v>
      </c>
      <c r="I320" s="4" t="s">
        <v>190</v>
      </c>
      <c r="J320" s="5"/>
    </row>
    <row r="321" spans="1:10" x14ac:dyDescent="0.25">
      <c r="A321" s="30">
        <v>211481</v>
      </c>
      <c r="B321" s="1" t="s">
        <v>313</v>
      </c>
      <c r="C321" s="1" t="s">
        <v>830</v>
      </c>
      <c r="D321" s="1" t="s">
        <v>831</v>
      </c>
      <c r="E321" s="1" t="s">
        <v>832</v>
      </c>
      <c r="F321" s="12" t="s">
        <v>918</v>
      </c>
      <c r="G321" s="12" t="s">
        <v>919</v>
      </c>
      <c r="H321" s="1" t="str">
        <f t="shared" si="4"/>
        <v>SAMANTHA CAETANO PEREIRA</v>
      </c>
      <c r="I321" s="4" t="s">
        <v>920</v>
      </c>
      <c r="J321" s="5"/>
    </row>
    <row r="322" spans="1:10" x14ac:dyDescent="0.25">
      <c r="A322" s="1">
        <v>212434</v>
      </c>
      <c r="B322" s="1" t="s">
        <v>313</v>
      </c>
      <c r="C322" s="1" t="s">
        <v>830</v>
      </c>
      <c r="D322" s="1" t="s">
        <v>831</v>
      </c>
      <c r="E322" s="1" t="s">
        <v>832</v>
      </c>
      <c r="F322" s="1" t="s">
        <v>371</v>
      </c>
      <c r="G322" s="1" t="s">
        <v>196</v>
      </c>
      <c r="H322" s="1" t="str">
        <f t="shared" si="4"/>
        <v>BEATRIZ PINTO SOUSA</v>
      </c>
      <c r="I322" s="31" t="s">
        <v>921</v>
      </c>
      <c r="J322" s="7" t="s">
        <v>837</v>
      </c>
    </row>
    <row r="323" spans="1:10" x14ac:dyDescent="0.25">
      <c r="A323" s="1">
        <v>212440</v>
      </c>
      <c r="B323" s="1" t="s">
        <v>313</v>
      </c>
      <c r="C323" s="1" t="s">
        <v>830</v>
      </c>
      <c r="D323" s="1" t="s">
        <v>831</v>
      </c>
      <c r="E323" s="1" t="s">
        <v>832</v>
      </c>
      <c r="F323" s="1" t="s">
        <v>922</v>
      </c>
      <c r="G323" s="1" t="s">
        <v>655</v>
      </c>
      <c r="H323" s="1" t="str">
        <f t="shared" ref="H323:H386" si="5">G323&amp;" "&amp;F323</f>
        <v>IRINA NUNES CONDE</v>
      </c>
      <c r="I323" s="31" t="s">
        <v>923</v>
      </c>
      <c r="J323" s="7" t="s">
        <v>837</v>
      </c>
    </row>
    <row r="324" spans="1:10" x14ac:dyDescent="0.25">
      <c r="A324" s="1">
        <v>214046</v>
      </c>
      <c r="B324" s="1" t="s">
        <v>313</v>
      </c>
      <c r="C324" s="1" t="s">
        <v>830</v>
      </c>
      <c r="D324" s="1" t="s">
        <v>831</v>
      </c>
      <c r="E324" s="1" t="s">
        <v>832</v>
      </c>
      <c r="F324" s="1" t="s">
        <v>924</v>
      </c>
      <c r="G324" s="1" t="s">
        <v>143</v>
      </c>
      <c r="H324" s="1" t="str">
        <f t="shared" si="5"/>
        <v>MADALENA NADAIS PINHO</v>
      </c>
      <c r="I324" s="31" t="s">
        <v>814</v>
      </c>
      <c r="J324" s="7" t="s">
        <v>837</v>
      </c>
    </row>
    <row r="325" spans="1:10" x14ac:dyDescent="0.25">
      <c r="A325" s="1">
        <v>205977</v>
      </c>
      <c r="B325" s="1" t="s">
        <v>925</v>
      </c>
      <c r="C325" s="1" t="s">
        <v>926</v>
      </c>
      <c r="D325" s="1" t="s">
        <v>927</v>
      </c>
      <c r="E325" s="1" t="s">
        <v>928</v>
      </c>
      <c r="F325" s="1" t="s">
        <v>929</v>
      </c>
      <c r="G325" s="1" t="s">
        <v>143</v>
      </c>
      <c r="H325" s="1" t="str">
        <f t="shared" si="5"/>
        <v>MADALENA COJOCARU</v>
      </c>
      <c r="I325" s="8" t="s">
        <v>930</v>
      </c>
      <c r="J325" s="7" t="s">
        <v>426</v>
      </c>
    </row>
    <row r="326" spans="1:10" x14ac:dyDescent="0.25">
      <c r="A326" s="1">
        <v>203247</v>
      </c>
      <c r="B326" s="1" t="s">
        <v>925</v>
      </c>
      <c r="C326" s="1" t="s">
        <v>926</v>
      </c>
      <c r="D326" s="1" t="s">
        <v>927</v>
      </c>
      <c r="E326" s="1" t="s">
        <v>928</v>
      </c>
      <c r="F326" s="1" t="s">
        <v>931</v>
      </c>
      <c r="G326" s="1" t="s">
        <v>932</v>
      </c>
      <c r="H326" s="1" t="str">
        <f t="shared" si="5"/>
        <v>MARIA MADALENA LOPES</v>
      </c>
      <c r="I326" s="8" t="s">
        <v>933</v>
      </c>
      <c r="J326" s="7" t="s">
        <v>148</v>
      </c>
    </row>
    <row r="327" spans="1:10" x14ac:dyDescent="0.25">
      <c r="A327" s="1">
        <v>147069</v>
      </c>
      <c r="B327" s="1" t="s">
        <v>306</v>
      </c>
      <c r="C327" s="1" t="s">
        <v>626</v>
      </c>
      <c r="D327" s="1" t="s">
        <v>627</v>
      </c>
      <c r="E327" s="1" t="s">
        <v>628</v>
      </c>
      <c r="F327" s="1" t="s">
        <v>934</v>
      </c>
      <c r="G327" s="1" t="s">
        <v>935</v>
      </c>
      <c r="H327" s="1" t="str">
        <f t="shared" si="5"/>
        <v xml:space="preserve">FRANCISCA ALMEIDA ROSA </v>
      </c>
      <c r="I327" s="8" t="s">
        <v>936</v>
      </c>
      <c r="J327" s="7" t="s">
        <v>410</v>
      </c>
    </row>
    <row r="328" spans="1:10" x14ac:dyDescent="0.25">
      <c r="A328" s="1">
        <v>128383</v>
      </c>
      <c r="B328" s="1" t="s">
        <v>925</v>
      </c>
      <c r="C328" s="1" t="s">
        <v>926</v>
      </c>
      <c r="D328" s="1" t="s">
        <v>927</v>
      </c>
      <c r="E328" s="1" t="s">
        <v>928</v>
      </c>
      <c r="F328" s="1" t="s">
        <v>937</v>
      </c>
      <c r="G328" s="1" t="s">
        <v>938</v>
      </c>
      <c r="H328" s="1" t="str">
        <f t="shared" si="5"/>
        <v xml:space="preserve">LEONOR REIS BALTAZAR </v>
      </c>
      <c r="I328" s="8" t="s">
        <v>939</v>
      </c>
      <c r="J328" s="5"/>
    </row>
    <row r="329" spans="1:10" x14ac:dyDescent="0.25">
      <c r="A329" s="1">
        <v>206138</v>
      </c>
      <c r="B329" s="1" t="s">
        <v>925</v>
      </c>
      <c r="C329" s="1" t="s">
        <v>926</v>
      </c>
      <c r="D329" s="1" t="s">
        <v>927</v>
      </c>
      <c r="E329" s="1" t="s">
        <v>928</v>
      </c>
      <c r="F329" s="1" t="s">
        <v>940</v>
      </c>
      <c r="G329" s="1" t="s">
        <v>941</v>
      </c>
      <c r="H329" s="1" t="str">
        <f t="shared" si="5"/>
        <v>EMA SOFIA GHERMAN</v>
      </c>
      <c r="I329" s="8" t="s">
        <v>942</v>
      </c>
      <c r="J329" s="5"/>
    </row>
    <row r="330" spans="1:10" x14ac:dyDescent="0.25">
      <c r="A330" s="1">
        <v>206141</v>
      </c>
      <c r="B330" s="1" t="s">
        <v>925</v>
      </c>
      <c r="C330" s="1" t="s">
        <v>926</v>
      </c>
      <c r="D330" s="1" t="s">
        <v>927</v>
      </c>
      <c r="E330" s="1" t="s">
        <v>928</v>
      </c>
      <c r="F330" s="1" t="s">
        <v>943</v>
      </c>
      <c r="G330" s="1" t="s">
        <v>944</v>
      </c>
      <c r="H330" s="1" t="str">
        <f t="shared" si="5"/>
        <v>ERICA VLADLENA KONDRATENKO</v>
      </c>
      <c r="I330" s="8" t="s">
        <v>945</v>
      </c>
      <c r="J330" s="7" t="s">
        <v>460</v>
      </c>
    </row>
    <row r="331" spans="1:10" x14ac:dyDescent="0.25">
      <c r="A331" s="1">
        <v>206139</v>
      </c>
      <c r="B331" s="1" t="s">
        <v>925</v>
      </c>
      <c r="C331" s="1" t="s">
        <v>926</v>
      </c>
      <c r="D331" s="1" t="s">
        <v>927</v>
      </c>
      <c r="E331" s="1" t="s">
        <v>928</v>
      </c>
      <c r="F331" s="1" t="s">
        <v>946</v>
      </c>
      <c r="G331" s="1" t="s">
        <v>947</v>
      </c>
      <c r="H331" s="1" t="str">
        <f t="shared" si="5"/>
        <v xml:space="preserve">NAIR SILVA NORONHA </v>
      </c>
      <c r="I331" s="8" t="s">
        <v>948</v>
      </c>
      <c r="J331" s="5"/>
    </row>
    <row r="332" spans="1:10" x14ac:dyDescent="0.25">
      <c r="A332" s="1">
        <v>206142</v>
      </c>
      <c r="B332" s="1" t="s">
        <v>925</v>
      </c>
      <c r="C332" s="1" t="s">
        <v>926</v>
      </c>
      <c r="D332" s="1" t="s">
        <v>927</v>
      </c>
      <c r="E332" s="1" t="s">
        <v>928</v>
      </c>
      <c r="F332" s="1" t="s">
        <v>934</v>
      </c>
      <c r="G332" s="1" t="s">
        <v>949</v>
      </c>
      <c r="H332" s="1" t="str">
        <f t="shared" si="5"/>
        <v xml:space="preserve">JOANA ALMEIDA ROSA </v>
      </c>
      <c r="I332" s="8" t="s">
        <v>950</v>
      </c>
      <c r="J332" s="7" t="s">
        <v>951</v>
      </c>
    </row>
    <row r="333" spans="1:10" x14ac:dyDescent="0.25">
      <c r="A333" s="1">
        <v>202285</v>
      </c>
      <c r="B333" s="1" t="s">
        <v>925</v>
      </c>
      <c r="C333" s="1" t="s">
        <v>926</v>
      </c>
      <c r="D333" s="1" t="s">
        <v>927</v>
      </c>
      <c r="E333" s="1" t="s">
        <v>928</v>
      </c>
      <c r="F333" s="1" t="s">
        <v>952</v>
      </c>
      <c r="G333" s="1" t="s">
        <v>731</v>
      </c>
      <c r="H333" s="1" t="str">
        <f t="shared" si="5"/>
        <v xml:space="preserve">ANA RITA OLIVEIRA </v>
      </c>
      <c r="I333" s="8" t="s">
        <v>953</v>
      </c>
      <c r="J333" s="7" t="s">
        <v>954</v>
      </c>
    </row>
    <row r="334" spans="1:10" x14ac:dyDescent="0.25">
      <c r="A334" s="1">
        <v>205221</v>
      </c>
      <c r="B334" s="1" t="s">
        <v>925</v>
      </c>
      <c r="C334" s="1" t="s">
        <v>926</v>
      </c>
      <c r="D334" s="1" t="s">
        <v>927</v>
      </c>
      <c r="E334" s="1" t="s">
        <v>928</v>
      </c>
      <c r="F334" s="1" t="s">
        <v>955</v>
      </c>
      <c r="G334" s="1" t="s">
        <v>818</v>
      </c>
      <c r="H334" s="1" t="str">
        <f t="shared" si="5"/>
        <v>TANIA SOFIA BASTOS</v>
      </c>
      <c r="I334" s="8" t="s">
        <v>330</v>
      </c>
      <c r="J334" s="5"/>
    </row>
    <row r="335" spans="1:10" x14ac:dyDescent="0.25">
      <c r="A335" s="1">
        <v>131025</v>
      </c>
      <c r="B335" s="1" t="s">
        <v>925</v>
      </c>
      <c r="C335" s="1" t="s">
        <v>926</v>
      </c>
      <c r="D335" s="1" t="s">
        <v>927</v>
      </c>
      <c r="E335" s="1" t="s">
        <v>928</v>
      </c>
      <c r="F335" s="1" t="s">
        <v>646</v>
      </c>
      <c r="G335" s="1" t="s">
        <v>956</v>
      </c>
      <c r="H335" s="1" t="str">
        <f t="shared" si="5"/>
        <v>JOANA COSTA FERNANDES</v>
      </c>
      <c r="I335" s="8" t="s">
        <v>957</v>
      </c>
      <c r="J335" s="5"/>
    </row>
    <row r="336" spans="1:10" x14ac:dyDescent="0.25">
      <c r="A336" s="1">
        <v>123625</v>
      </c>
      <c r="B336" s="1" t="s">
        <v>925</v>
      </c>
      <c r="C336" s="1" t="s">
        <v>926</v>
      </c>
      <c r="D336" s="1" t="s">
        <v>927</v>
      </c>
      <c r="E336" s="1" t="s">
        <v>928</v>
      </c>
      <c r="F336" s="1" t="s">
        <v>958</v>
      </c>
      <c r="G336" s="1" t="s">
        <v>959</v>
      </c>
      <c r="H336" s="1" t="str">
        <f t="shared" si="5"/>
        <v>INES GOMES DIAS</v>
      </c>
      <c r="I336" s="8" t="s">
        <v>960</v>
      </c>
      <c r="J336" s="5"/>
    </row>
    <row r="337" spans="1:10" x14ac:dyDescent="0.25">
      <c r="A337" s="13">
        <v>202284</v>
      </c>
      <c r="B337" s="9" t="s">
        <v>925</v>
      </c>
      <c r="C337" s="1" t="s">
        <v>926</v>
      </c>
      <c r="D337" s="13" t="s">
        <v>927</v>
      </c>
      <c r="E337" s="9" t="s">
        <v>928</v>
      </c>
      <c r="F337" s="15" t="s">
        <v>659</v>
      </c>
      <c r="G337" s="15" t="s">
        <v>961</v>
      </c>
      <c r="H337" s="1" t="str">
        <f t="shared" si="5"/>
        <v>EDNA MARGARIDA COSTA</v>
      </c>
      <c r="I337" s="8" t="s">
        <v>962</v>
      </c>
      <c r="J337" s="5"/>
    </row>
    <row r="338" spans="1:10" x14ac:dyDescent="0.25">
      <c r="A338" s="13">
        <v>131023</v>
      </c>
      <c r="B338" s="9" t="s">
        <v>925</v>
      </c>
      <c r="C338" s="1" t="s">
        <v>926</v>
      </c>
      <c r="D338" s="13" t="s">
        <v>927</v>
      </c>
      <c r="E338" s="9" t="s">
        <v>928</v>
      </c>
      <c r="F338" s="15" t="s">
        <v>963</v>
      </c>
      <c r="G338" s="15" t="s">
        <v>964</v>
      </c>
      <c r="H338" s="1" t="str">
        <f t="shared" si="5"/>
        <v>NICOLETA GOMOJA</v>
      </c>
      <c r="I338" s="8" t="s">
        <v>965</v>
      </c>
      <c r="J338" s="5"/>
    </row>
    <row r="339" spans="1:10" x14ac:dyDescent="0.25">
      <c r="A339" s="9">
        <v>123626</v>
      </c>
      <c r="B339" s="9" t="s">
        <v>925</v>
      </c>
      <c r="C339" s="1" t="s">
        <v>926</v>
      </c>
      <c r="D339" s="9" t="s">
        <v>927</v>
      </c>
      <c r="E339" s="9" t="s">
        <v>928</v>
      </c>
      <c r="F339" s="9" t="s">
        <v>966</v>
      </c>
      <c r="G339" s="9" t="s">
        <v>967</v>
      </c>
      <c r="H339" s="1" t="str">
        <f t="shared" si="5"/>
        <v>BEATRIZ REIS BALTAZAR</v>
      </c>
      <c r="I339" s="8" t="s">
        <v>968</v>
      </c>
      <c r="J339" s="5"/>
    </row>
    <row r="340" spans="1:10" x14ac:dyDescent="0.25">
      <c r="A340" s="9">
        <v>120357</v>
      </c>
      <c r="B340" s="9" t="s">
        <v>925</v>
      </c>
      <c r="C340" s="1" t="s">
        <v>926</v>
      </c>
      <c r="D340" s="9" t="s">
        <v>927</v>
      </c>
      <c r="E340" s="9" t="s">
        <v>928</v>
      </c>
      <c r="F340" s="9" t="s">
        <v>969</v>
      </c>
      <c r="G340" s="9" t="s">
        <v>970</v>
      </c>
      <c r="H340" s="1" t="str">
        <f t="shared" si="5"/>
        <v xml:space="preserve">BEATRIZ BATISTA RAIMUNDO </v>
      </c>
      <c r="I340" s="8" t="s">
        <v>971</v>
      </c>
      <c r="J340" s="5"/>
    </row>
    <row r="341" spans="1:10" x14ac:dyDescent="0.25">
      <c r="A341" s="9">
        <v>130455</v>
      </c>
      <c r="B341" s="9" t="s">
        <v>925</v>
      </c>
      <c r="C341" s="1" t="s">
        <v>926</v>
      </c>
      <c r="D341" s="9" t="s">
        <v>927</v>
      </c>
      <c r="E341" s="9" t="s">
        <v>928</v>
      </c>
      <c r="F341" s="9" t="s">
        <v>972</v>
      </c>
      <c r="G341" s="9" t="s">
        <v>973</v>
      </c>
      <c r="H341" s="1" t="str">
        <f t="shared" si="5"/>
        <v>INES GAGEIRO  LINO</v>
      </c>
      <c r="I341" s="8" t="s">
        <v>974</v>
      </c>
      <c r="J341" s="5"/>
    </row>
    <row r="342" spans="1:10" x14ac:dyDescent="0.25">
      <c r="A342" s="9">
        <v>153345</v>
      </c>
      <c r="B342" s="9" t="s">
        <v>925</v>
      </c>
      <c r="C342" s="1" t="s">
        <v>926</v>
      </c>
      <c r="D342" s="9" t="s">
        <v>927</v>
      </c>
      <c r="E342" s="9" t="s">
        <v>928</v>
      </c>
      <c r="F342" s="9" t="s">
        <v>966</v>
      </c>
      <c r="G342" s="9" t="s">
        <v>975</v>
      </c>
      <c r="H342" s="1" t="str">
        <f t="shared" si="5"/>
        <v>BRUNA JERONIMO BALTAZAR</v>
      </c>
      <c r="I342" s="8" t="s">
        <v>976</v>
      </c>
      <c r="J342" s="5"/>
    </row>
    <row r="343" spans="1:10" x14ac:dyDescent="0.25">
      <c r="A343" s="9">
        <v>131022</v>
      </c>
      <c r="B343" s="9" t="s">
        <v>925</v>
      </c>
      <c r="C343" s="1" t="s">
        <v>926</v>
      </c>
      <c r="D343" s="9" t="s">
        <v>927</v>
      </c>
      <c r="E343" s="9" t="s">
        <v>928</v>
      </c>
      <c r="F343" s="9" t="s">
        <v>977</v>
      </c>
      <c r="G343" s="9" t="s">
        <v>978</v>
      </c>
      <c r="H343" s="1" t="str">
        <f t="shared" si="5"/>
        <v>CATARINA SANTOS MARTINS</v>
      </c>
      <c r="I343" s="8" t="s">
        <v>979</v>
      </c>
      <c r="J343" s="5"/>
    </row>
    <row r="344" spans="1:10" x14ac:dyDescent="0.25">
      <c r="A344" s="1">
        <v>206274</v>
      </c>
      <c r="B344" s="9" t="s">
        <v>925</v>
      </c>
      <c r="C344" s="1" t="s">
        <v>926</v>
      </c>
      <c r="D344" s="9" t="s">
        <v>927</v>
      </c>
      <c r="E344" s="9" t="s">
        <v>928</v>
      </c>
      <c r="F344" s="1" t="s">
        <v>980</v>
      </c>
      <c r="G344" s="1" t="s">
        <v>163</v>
      </c>
      <c r="H344" s="1" t="str">
        <f t="shared" si="5"/>
        <v>DANIELA KOSYKHINA</v>
      </c>
      <c r="I344" s="4" t="s">
        <v>981</v>
      </c>
      <c r="J344" s="7" t="s">
        <v>982</v>
      </c>
    </row>
    <row r="345" spans="1:10" x14ac:dyDescent="0.25">
      <c r="A345" s="1">
        <v>13347</v>
      </c>
      <c r="B345" s="9" t="s">
        <v>925</v>
      </c>
      <c r="C345" s="1" t="s">
        <v>926</v>
      </c>
      <c r="D345" s="9" t="s">
        <v>927</v>
      </c>
      <c r="E345" s="9" t="s">
        <v>928</v>
      </c>
      <c r="F345" s="1" t="s">
        <v>983</v>
      </c>
      <c r="G345" s="1" t="s">
        <v>984</v>
      </c>
      <c r="H345" s="1" t="str">
        <f t="shared" si="5"/>
        <v>ADRIANA PEREIRA VALENTIM</v>
      </c>
      <c r="I345" s="4" t="s">
        <v>985</v>
      </c>
      <c r="J345" s="5"/>
    </row>
    <row r="346" spans="1:10" x14ac:dyDescent="0.25">
      <c r="A346" s="18">
        <v>211547</v>
      </c>
      <c r="B346" s="9" t="s">
        <v>925</v>
      </c>
      <c r="C346" s="1" t="s">
        <v>926</v>
      </c>
      <c r="D346" s="9" t="s">
        <v>927</v>
      </c>
      <c r="E346" s="9" t="s">
        <v>928</v>
      </c>
      <c r="F346" s="20" t="s">
        <v>986</v>
      </c>
      <c r="G346" s="20" t="s">
        <v>196</v>
      </c>
      <c r="H346" s="1" t="str">
        <f t="shared" si="5"/>
        <v>BEATRIZ CALIXTO MARREIROS</v>
      </c>
      <c r="I346" s="4" t="s">
        <v>987</v>
      </c>
      <c r="J346" s="7" t="s">
        <v>145</v>
      </c>
    </row>
    <row r="347" spans="1:10" x14ac:dyDescent="0.25">
      <c r="A347" s="18">
        <v>211545</v>
      </c>
      <c r="B347" s="9" t="s">
        <v>925</v>
      </c>
      <c r="C347" s="1" t="s">
        <v>926</v>
      </c>
      <c r="D347" s="9" t="s">
        <v>927</v>
      </c>
      <c r="E347" s="9" t="s">
        <v>928</v>
      </c>
      <c r="F347" s="20" t="s">
        <v>988</v>
      </c>
      <c r="G347" s="20" t="s">
        <v>989</v>
      </c>
      <c r="H347" s="1" t="str">
        <f t="shared" si="5"/>
        <v>VICTORIA TATUREVICI GAIBU</v>
      </c>
      <c r="I347" s="4" t="s">
        <v>990</v>
      </c>
      <c r="J347" s="7" t="s">
        <v>538</v>
      </c>
    </row>
    <row r="348" spans="1:10" x14ac:dyDescent="0.25">
      <c r="A348" s="18">
        <v>211546</v>
      </c>
      <c r="B348" s="9" t="s">
        <v>925</v>
      </c>
      <c r="C348" s="1" t="s">
        <v>926</v>
      </c>
      <c r="D348" s="9" t="s">
        <v>927</v>
      </c>
      <c r="E348" s="9" t="s">
        <v>928</v>
      </c>
      <c r="F348" s="20" t="s">
        <v>994</v>
      </c>
      <c r="G348" s="20" t="s">
        <v>209</v>
      </c>
      <c r="H348" s="1" t="str">
        <f t="shared" si="5"/>
        <v>TERESA ROSANDO SANTOS</v>
      </c>
      <c r="I348" s="4" t="s">
        <v>995</v>
      </c>
      <c r="J348" s="5"/>
    </row>
    <row r="349" spans="1:10" x14ac:dyDescent="0.25">
      <c r="A349" s="18">
        <v>210684</v>
      </c>
      <c r="B349" s="9" t="s">
        <v>925</v>
      </c>
      <c r="C349" s="1" t="s">
        <v>926</v>
      </c>
      <c r="D349" s="9" t="s">
        <v>927</v>
      </c>
      <c r="E349" s="9" t="s">
        <v>928</v>
      </c>
      <c r="F349" s="20" t="s">
        <v>730</v>
      </c>
      <c r="G349" s="20" t="s">
        <v>996</v>
      </c>
      <c r="H349" s="1" t="str">
        <f t="shared" si="5"/>
        <v>LAURA SOFIA SANTOS</v>
      </c>
      <c r="I349" s="4" t="s">
        <v>997</v>
      </c>
      <c r="J349" s="7" t="s">
        <v>998</v>
      </c>
    </row>
    <row r="350" spans="1:10" x14ac:dyDescent="0.25">
      <c r="A350" s="10">
        <v>215103</v>
      </c>
      <c r="B350" s="1" t="s">
        <v>925</v>
      </c>
      <c r="C350" s="1" t="s">
        <v>926</v>
      </c>
      <c r="D350" s="1" t="s">
        <v>927</v>
      </c>
      <c r="E350" s="1" t="s">
        <v>928</v>
      </c>
      <c r="F350" s="1" t="s">
        <v>999</v>
      </c>
      <c r="G350" s="1" t="s">
        <v>116</v>
      </c>
      <c r="H350" s="1" t="str">
        <f t="shared" si="5"/>
        <v>MARIA FRANCISCA SILVESTRE</v>
      </c>
      <c r="I350" s="11" t="s">
        <v>1000</v>
      </c>
      <c r="J350" s="7" t="s">
        <v>538</v>
      </c>
    </row>
    <row r="351" spans="1:10" x14ac:dyDescent="0.25">
      <c r="A351" s="10">
        <v>213523</v>
      </c>
      <c r="B351" s="1" t="s">
        <v>925</v>
      </c>
      <c r="C351" s="1" t="s">
        <v>926</v>
      </c>
      <c r="D351" s="1" t="s">
        <v>927</v>
      </c>
      <c r="E351" s="1" t="s">
        <v>928</v>
      </c>
      <c r="F351" s="1" t="s">
        <v>1001</v>
      </c>
      <c r="G351" s="1" t="s">
        <v>1002</v>
      </c>
      <c r="H351" s="1" t="str">
        <f t="shared" si="5"/>
        <v>LETICIA NEACSU</v>
      </c>
      <c r="I351" s="11" t="s">
        <v>1003</v>
      </c>
      <c r="J351" s="7" t="s">
        <v>1004</v>
      </c>
    </row>
    <row r="352" spans="1:10" x14ac:dyDescent="0.25">
      <c r="A352" s="10">
        <v>213524</v>
      </c>
      <c r="B352" s="1" t="s">
        <v>925</v>
      </c>
      <c r="C352" s="1" t="s">
        <v>926</v>
      </c>
      <c r="D352" s="1" t="s">
        <v>927</v>
      </c>
      <c r="E352" s="1" t="s">
        <v>928</v>
      </c>
      <c r="F352" s="1" t="s">
        <v>1005</v>
      </c>
      <c r="G352" s="1" t="s">
        <v>1006</v>
      </c>
      <c r="H352" s="1" t="str">
        <f t="shared" si="5"/>
        <v>FABIANA OLIVEIRA GUIMARAES</v>
      </c>
      <c r="I352" s="11" t="s">
        <v>1007</v>
      </c>
      <c r="J352" s="7" t="s">
        <v>426</v>
      </c>
    </row>
    <row r="353" spans="1:10" x14ac:dyDescent="0.25">
      <c r="A353" s="10">
        <v>211544</v>
      </c>
      <c r="B353" s="1" t="s">
        <v>925</v>
      </c>
      <c r="C353" s="1" t="s">
        <v>926</v>
      </c>
      <c r="D353" s="1" t="s">
        <v>927</v>
      </c>
      <c r="E353" s="1" t="s">
        <v>928</v>
      </c>
      <c r="F353" s="1" t="s">
        <v>991</v>
      </c>
      <c r="G353" s="1" t="s">
        <v>992</v>
      </c>
      <c r="H353" s="1" t="str">
        <f t="shared" si="5"/>
        <v>EVELINA SURGUCH</v>
      </c>
      <c r="I353" s="11" t="s">
        <v>993</v>
      </c>
      <c r="J353" s="7" t="s">
        <v>352</v>
      </c>
    </row>
    <row r="354" spans="1:10" x14ac:dyDescent="0.25">
      <c r="A354" s="1">
        <v>215114</v>
      </c>
      <c r="B354" s="1" t="s">
        <v>925</v>
      </c>
      <c r="C354" s="1" t="s">
        <v>926</v>
      </c>
      <c r="D354" s="1" t="s">
        <v>927</v>
      </c>
      <c r="E354" s="1" t="s">
        <v>928</v>
      </c>
      <c r="F354" s="1" t="s">
        <v>1008</v>
      </c>
      <c r="G354" s="1" t="s">
        <v>163</v>
      </c>
      <c r="H354" s="1" t="str">
        <f t="shared" si="5"/>
        <v>DANIELA BARCARU</v>
      </c>
      <c r="I354" s="11" t="s">
        <v>1009</v>
      </c>
      <c r="J354" s="7" t="s">
        <v>413</v>
      </c>
    </row>
    <row r="355" spans="1:10" x14ac:dyDescent="0.25">
      <c r="A355" s="1">
        <v>215116</v>
      </c>
      <c r="B355" s="1" t="s">
        <v>925</v>
      </c>
      <c r="C355" s="1" t="s">
        <v>926</v>
      </c>
      <c r="D355" s="1" t="s">
        <v>927</v>
      </c>
      <c r="E355" s="1" t="s">
        <v>928</v>
      </c>
      <c r="F355" s="1" t="s">
        <v>1010</v>
      </c>
      <c r="G355" s="1" t="s">
        <v>204</v>
      </c>
      <c r="H355" s="1" t="str">
        <f t="shared" si="5"/>
        <v>MATILDE FILIPA PINTO</v>
      </c>
      <c r="I355" s="11" t="s">
        <v>1011</v>
      </c>
      <c r="J355" s="7" t="s">
        <v>426</v>
      </c>
    </row>
    <row r="356" spans="1:10" x14ac:dyDescent="0.25">
      <c r="A356" s="1">
        <v>111962</v>
      </c>
      <c r="B356" s="1" t="s">
        <v>306</v>
      </c>
      <c r="C356" s="1" t="s">
        <v>1012</v>
      </c>
      <c r="D356" s="1" t="s">
        <v>1013</v>
      </c>
      <c r="E356" s="1" t="s">
        <v>1014</v>
      </c>
      <c r="F356" s="1" t="s">
        <v>1015</v>
      </c>
      <c r="G356" s="1" t="s">
        <v>135</v>
      </c>
      <c r="H356" s="1" t="str">
        <f t="shared" si="5"/>
        <v>MARIANA CASTRES PEREIRA</v>
      </c>
      <c r="I356" s="8" t="s">
        <v>1016</v>
      </c>
      <c r="J356" s="5"/>
    </row>
    <row r="357" spans="1:10" x14ac:dyDescent="0.25">
      <c r="A357" s="1">
        <v>109175</v>
      </c>
      <c r="B357" s="1" t="s">
        <v>306</v>
      </c>
      <c r="C357" s="1" t="s">
        <v>1012</v>
      </c>
      <c r="D357" s="1" t="s">
        <v>1013</v>
      </c>
      <c r="E357" s="1" t="s">
        <v>1014</v>
      </c>
      <c r="F357" s="1" t="s">
        <v>1017</v>
      </c>
      <c r="G357" s="1" t="s">
        <v>123</v>
      </c>
      <c r="H357" s="1" t="str">
        <f t="shared" si="5"/>
        <v>CAROLINA CORREIA MELO</v>
      </c>
      <c r="I357" s="4" t="s">
        <v>1018</v>
      </c>
      <c r="J357" s="5"/>
    </row>
    <row r="358" spans="1:10" x14ac:dyDescent="0.25">
      <c r="A358" s="12">
        <v>205567</v>
      </c>
      <c r="B358" s="1" t="s">
        <v>313</v>
      </c>
      <c r="C358" s="1" t="s">
        <v>1019</v>
      </c>
      <c r="D358" s="17" t="s">
        <v>1020</v>
      </c>
      <c r="E358" s="1" t="s">
        <v>1021</v>
      </c>
      <c r="F358" s="20" t="s">
        <v>1022</v>
      </c>
      <c r="G358" s="20" t="s">
        <v>123</v>
      </c>
      <c r="H358" s="1" t="str">
        <f t="shared" si="5"/>
        <v>CAROLINA MARINHO</v>
      </c>
      <c r="I358" s="4" t="s">
        <v>1023</v>
      </c>
      <c r="J358" s="7" t="s">
        <v>410</v>
      </c>
    </row>
    <row r="359" spans="1:10" x14ac:dyDescent="0.25">
      <c r="A359" s="12">
        <v>208053</v>
      </c>
      <c r="B359" s="1" t="s">
        <v>313</v>
      </c>
      <c r="C359" s="1" t="s">
        <v>1019</v>
      </c>
      <c r="D359" s="17" t="s">
        <v>1020</v>
      </c>
      <c r="E359" s="1" t="s">
        <v>1021</v>
      </c>
      <c r="F359" s="20" t="s">
        <v>891</v>
      </c>
      <c r="G359" s="20" t="s">
        <v>204</v>
      </c>
      <c r="H359" s="1" t="str">
        <f t="shared" si="5"/>
        <v>MATILDE REIS SILVA</v>
      </c>
      <c r="I359" s="4" t="s">
        <v>1024</v>
      </c>
      <c r="J359" s="5"/>
    </row>
    <row r="360" spans="1:10" x14ac:dyDescent="0.25">
      <c r="A360" s="12">
        <v>148535</v>
      </c>
      <c r="B360" s="1" t="s">
        <v>313</v>
      </c>
      <c r="C360" s="1" t="s">
        <v>1019</v>
      </c>
      <c r="D360" s="17" t="s">
        <v>1020</v>
      </c>
      <c r="E360" s="1" t="s">
        <v>1021</v>
      </c>
      <c r="F360" s="20" t="s">
        <v>646</v>
      </c>
      <c r="G360" s="20" t="s">
        <v>123</v>
      </c>
      <c r="H360" s="1" t="str">
        <f t="shared" si="5"/>
        <v>CAROLINA FERNANDES</v>
      </c>
      <c r="I360" s="4" t="s">
        <v>1025</v>
      </c>
      <c r="J360" s="7" t="s">
        <v>1026</v>
      </c>
    </row>
    <row r="361" spans="1:10" x14ac:dyDescent="0.25">
      <c r="A361" s="12">
        <v>133249</v>
      </c>
      <c r="B361" s="1" t="s">
        <v>313</v>
      </c>
      <c r="C361" s="1" t="s">
        <v>1019</v>
      </c>
      <c r="D361" s="17" t="s">
        <v>1020</v>
      </c>
      <c r="E361" s="1" t="s">
        <v>1021</v>
      </c>
      <c r="F361" s="20" t="s">
        <v>539</v>
      </c>
      <c r="G361" s="20" t="s">
        <v>123</v>
      </c>
      <c r="H361" s="1" t="str">
        <f t="shared" si="5"/>
        <v>CAROLINA CARDOSO</v>
      </c>
      <c r="I361" s="4" t="s">
        <v>1027</v>
      </c>
      <c r="J361" s="5"/>
    </row>
    <row r="362" spans="1:10" x14ac:dyDescent="0.25">
      <c r="A362" s="12">
        <v>200689</v>
      </c>
      <c r="B362" s="1" t="s">
        <v>313</v>
      </c>
      <c r="C362" s="1" t="s">
        <v>1019</v>
      </c>
      <c r="D362" s="17" t="s">
        <v>1020</v>
      </c>
      <c r="E362" s="1" t="s">
        <v>1021</v>
      </c>
      <c r="F362" s="20" t="s">
        <v>1028</v>
      </c>
      <c r="G362" s="20" t="s">
        <v>116</v>
      </c>
      <c r="H362" s="1" t="str">
        <f t="shared" si="5"/>
        <v>MARIA CASTRO</v>
      </c>
      <c r="I362" s="4" t="s">
        <v>1029</v>
      </c>
      <c r="J362" s="7" t="s">
        <v>562</v>
      </c>
    </row>
    <row r="363" spans="1:10" x14ac:dyDescent="0.25">
      <c r="A363" s="12">
        <v>125576</v>
      </c>
      <c r="B363" s="1" t="s">
        <v>313</v>
      </c>
      <c r="C363" s="1" t="s">
        <v>1019</v>
      </c>
      <c r="D363" s="17" t="s">
        <v>1020</v>
      </c>
      <c r="E363" s="1" t="s">
        <v>1021</v>
      </c>
      <c r="F363" s="20" t="s">
        <v>1030</v>
      </c>
      <c r="G363" s="20" t="s">
        <v>529</v>
      </c>
      <c r="H363" s="1" t="str">
        <f t="shared" si="5"/>
        <v>BARBARA MENDONCA</v>
      </c>
      <c r="I363" s="4" t="s">
        <v>1031</v>
      </c>
      <c r="J363" s="5"/>
    </row>
    <row r="364" spans="1:10" x14ac:dyDescent="0.25">
      <c r="A364" s="12">
        <v>132768</v>
      </c>
      <c r="B364" s="1" t="s">
        <v>313</v>
      </c>
      <c r="C364" s="1" t="s">
        <v>1019</v>
      </c>
      <c r="D364" s="17" t="s">
        <v>1020</v>
      </c>
      <c r="E364" s="1" t="s">
        <v>1021</v>
      </c>
      <c r="F364" s="20" t="s">
        <v>1032</v>
      </c>
      <c r="G364" s="20" t="s">
        <v>241</v>
      </c>
      <c r="H364" s="1" t="str">
        <f t="shared" si="5"/>
        <v>INES MEIRELES</v>
      </c>
      <c r="I364" s="4" t="s">
        <v>1033</v>
      </c>
      <c r="J364" s="5"/>
    </row>
    <row r="365" spans="1:10" x14ac:dyDescent="0.25">
      <c r="A365" s="12">
        <v>130761</v>
      </c>
      <c r="B365" s="1" t="s">
        <v>313</v>
      </c>
      <c r="C365" s="1" t="s">
        <v>1019</v>
      </c>
      <c r="D365" s="17" t="s">
        <v>1020</v>
      </c>
      <c r="E365" s="1" t="s">
        <v>1021</v>
      </c>
      <c r="F365" s="20" t="s">
        <v>1034</v>
      </c>
      <c r="G365" s="20" t="s">
        <v>116</v>
      </c>
      <c r="H365" s="1" t="str">
        <f t="shared" si="5"/>
        <v>MARIA FERRO</v>
      </c>
      <c r="I365" s="4" t="s">
        <v>1035</v>
      </c>
      <c r="J365" s="5"/>
    </row>
    <row r="366" spans="1:10" x14ac:dyDescent="0.25">
      <c r="A366" s="12">
        <v>130484</v>
      </c>
      <c r="B366" s="1" t="s">
        <v>313</v>
      </c>
      <c r="C366" s="1" t="s">
        <v>1019</v>
      </c>
      <c r="D366" s="17" t="s">
        <v>1020</v>
      </c>
      <c r="E366" s="1" t="s">
        <v>1021</v>
      </c>
      <c r="F366" s="20" t="s">
        <v>614</v>
      </c>
      <c r="G366" s="20" t="s">
        <v>116</v>
      </c>
      <c r="H366" s="1" t="str">
        <f t="shared" si="5"/>
        <v>MARIA PINTO</v>
      </c>
      <c r="I366" s="4" t="s">
        <v>1036</v>
      </c>
      <c r="J366" s="5"/>
    </row>
    <row r="367" spans="1:10" x14ac:dyDescent="0.25">
      <c r="A367" s="12">
        <v>200688</v>
      </c>
      <c r="B367" s="1" t="s">
        <v>313</v>
      </c>
      <c r="C367" s="1" t="s">
        <v>1019</v>
      </c>
      <c r="D367" s="17" t="s">
        <v>1020</v>
      </c>
      <c r="E367" s="1" t="s">
        <v>1021</v>
      </c>
      <c r="F367" s="20" t="s">
        <v>342</v>
      </c>
      <c r="G367" s="20" t="s">
        <v>204</v>
      </c>
      <c r="H367" s="1" t="str">
        <f t="shared" si="5"/>
        <v>MATILDE RODRIGUES</v>
      </c>
      <c r="I367" s="4" t="s">
        <v>1037</v>
      </c>
      <c r="J367" s="5"/>
    </row>
    <row r="368" spans="1:10" x14ac:dyDescent="0.25">
      <c r="A368" s="12">
        <v>125573</v>
      </c>
      <c r="B368" s="1" t="s">
        <v>313</v>
      </c>
      <c r="C368" s="1" t="s">
        <v>1019</v>
      </c>
      <c r="D368" s="17" t="s">
        <v>1020</v>
      </c>
      <c r="E368" s="1" t="s">
        <v>1021</v>
      </c>
      <c r="F368" s="20" t="s">
        <v>1038</v>
      </c>
      <c r="G368" s="20" t="s">
        <v>444</v>
      </c>
      <c r="H368" s="1" t="str">
        <f t="shared" si="5"/>
        <v>SARA RAFAEL</v>
      </c>
      <c r="I368" s="4" t="s">
        <v>1039</v>
      </c>
      <c r="J368" s="5"/>
    </row>
    <row r="369" spans="1:10" x14ac:dyDescent="0.25">
      <c r="A369" s="1">
        <v>207608</v>
      </c>
      <c r="B369" s="1" t="s">
        <v>228</v>
      </c>
      <c r="C369" s="1" t="s">
        <v>1040</v>
      </c>
      <c r="D369" s="1" t="s">
        <v>1041</v>
      </c>
      <c r="E369" s="1" t="s">
        <v>1042</v>
      </c>
      <c r="F369" s="1" t="s">
        <v>1043</v>
      </c>
      <c r="G369" s="1" t="s">
        <v>123</v>
      </c>
      <c r="H369" s="1" t="str">
        <f t="shared" si="5"/>
        <v>CAROLINA MIUHUTA</v>
      </c>
      <c r="I369" s="8" t="s">
        <v>1044</v>
      </c>
      <c r="J369" s="5"/>
    </row>
    <row r="370" spans="1:10" x14ac:dyDescent="0.25">
      <c r="A370" s="1">
        <v>207618</v>
      </c>
      <c r="B370" s="1" t="s">
        <v>228</v>
      </c>
      <c r="C370" s="1" t="s">
        <v>1040</v>
      </c>
      <c r="D370" s="1" t="s">
        <v>1041</v>
      </c>
      <c r="E370" s="1" t="s">
        <v>1042</v>
      </c>
      <c r="F370" s="1" t="s">
        <v>1045</v>
      </c>
      <c r="G370" s="1" t="s">
        <v>169</v>
      </c>
      <c r="H370" s="1" t="str">
        <f t="shared" si="5"/>
        <v>ANA MIGUEL RIBEIRO</v>
      </c>
      <c r="I370" s="8" t="s">
        <v>1046</v>
      </c>
      <c r="J370" s="5"/>
    </row>
    <row r="371" spans="1:10" x14ac:dyDescent="0.25">
      <c r="A371" s="1">
        <v>207609</v>
      </c>
      <c r="B371" s="1" t="s">
        <v>228</v>
      </c>
      <c r="C371" s="1" t="s">
        <v>1040</v>
      </c>
      <c r="D371" s="1" t="s">
        <v>1041</v>
      </c>
      <c r="E371" s="1" t="s">
        <v>1042</v>
      </c>
      <c r="F371" s="1" t="s">
        <v>1047</v>
      </c>
      <c r="G371" s="1" t="s">
        <v>1048</v>
      </c>
      <c r="H371" s="1" t="str">
        <f t="shared" si="5"/>
        <v>CLEOPATRA GUTU</v>
      </c>
      <c r="I371" s="8" t="s">
        <v>1049</v>
      </c>
      <c r="J371" s="5"/>
    </row>
    <row r="372" spans="1:10" x14ac:dyDescent="0.25">
      <c r="A372" s="1">
        <v>207610</v>
      </c>
      <c r="B372" s="1" t="s">
        <v>228</v>
      </c>
      <c r="C372" s="1" t="s">
        <v>1040</v>
      </c>
      <c r="D372" s="1" t="s">
        <v>1041</v>
      </c>
      <c r="E372" s="1" t="s">
        <v>1042</v>
      </c>
      <c r="F372" s="1" t="s">
        <v>1050</v>
      </c>
      <c r="G372" s="1" t="s">
        <v>241</v>
      </c>
      <c r="H372" s="1" t="str">
        <f t="shared" si="5"/>
        <v>INES JESUS LOPES</v>
      </c>
      <c r="I372" s="8" t="s">
        <v>1051</v>
      </c>
      <c r="J372" s="5"/>
    </row>
    <row r="373" spans="1:10" x14ac:dyDescent="0.25">
      <c r="A373" s="1">
        <v>207715</v>
      </c>
      <c r="B373" s="1" t="s">
        <v>228</v>
      </c>
      <c r="C373" s="1" t="s">
        <v>1040</v>
      </c>
      <c r="D373" s="1" t="s">
        <v>1041</v>
      </c>
      <c r="E373" s="1" t="s">
        <v>1042</v>
      </c>
      <c r="F373" s="1" t="s">
        <v>1052</v>
      </c>
      <c r="G373" s="1" t="s">
        <v>204</v>
      </c>
      <c r="H373" s="1" t="str">
        <f t="shared" si="5"/>
        <v>MATILDE MACHADO SANTOS</v>
      </c>
      <c r="I373" s="8" t="s">
        <v>479</v>
      </c>
      <c r="J373" s="5"/>
    </row>
    <row r="374" spans="1:10" x14ac:dyDescent="0.25">
      <c r="A374" s="1">
        <v>207615</v>
      </c>
      <c r="B374" s="1" t="s">
        <v>228</v>
      </c>
      <c r="C374" s="1" t="s">
        <v>1040</v>
      </c>
      <c r="D374" s="1" t="s">
        <v>1041</v>
      </c>
      <c r="E374" s="1" t="s">
        <v>1042</v>
      </c>
      <c r="F374" s="1" t="s">
        <v>1053</v>
      </c>
      <c r="G374" s="1" t="s">
        <v>268</v>
      </c>
      <c r="H374" s="1" t="str">
        <f t="shared" si="5"/>
        <v>RAQUEL FERREIRA MORAIS</v>
      </c>
      <c r="I374" s="8" t="s">
        <v>1054</v>
      </c>
      <c r="J374" s="5"/>
    </row>
    <row r="375" spans="1:10" x14ac:dyDescent="0.25">
      <c r="A375" s="1">
        <v>207607</v>
      </c>
      <c r="B375" s="1" t="s">
        <v>228</v>
      </c>
      <c r="C375" s="1" t="s">
        <v>1040</v>
      </c>
      <c r="D375" s="1" t="s">
        <v>1041</v>
      </c>
      <c r="E375" s="1" t="s">
        <v>1042</v>
      </c>
      <c r="F375" s="1" t="s">
        <v>1055</v>
      </c>
      <c r="G375" s="1" t="s">
        <v>247</v>
      </c>
      <c r="H375" s="1" t="str">
        <f t="shared" si="5"/>
        <v>RITA MARIA DURAO</v>
      </c>
      <c r="I375" s="8" t="s">
        <v>1056</v>
      </c>
      <c r="J375" s="5"/>
    </row>
    <row r="376" spans="1:10" x14ac:dyDescent="0.25">
      <c r="A376" s="1">
        <v>207614</v>
      </c>
      <c r="B376" s="1" t="s">
        <v>228</v>
      </c>
      <c r="C376" s="1" t="s">
        <v>1040</v>
      </c>
      <c r="D376" s="1" t="s">
        <v>1041</v>
      </c>
      <c r="E376" s="1" t="s">
        <v>1042</v>
      </c>
      <c r="F376" s="1" t="s">
        <v>1057</v>
      </c>
      <c r="G376" s="1" t="s">
        <v>116</v>
      </c>
      <c r="H376" s="1" t="str">
        <f t="shared" si="5"/>
        <v>MARIA SOFIA MARTINS</v>
      </c>
      <c r="I376" s="8" t="s">
        <v>1058</v>
      </c>
      <c r="J376" s="5"/>
    </row>
    <row r="377" spans="1:10" x14ac:dyDescent="0.25">
      <c r="A377" s="1">
        <v>207859</v>
      </c>
      <c r="B377" s="1" t="s">
        <v>228</v>
      </c>
      <c r="C377" s="1" t="s">
        <v>1040</v>
      </c>
      <c r="D377" s="1" t="s">
        <v>1041</v>
      </c>
      <c r="E377" s="1" t="s">
        <v>1042</v>
      </c>
      <c r="F377" s="15" t="s">
        <v>1059</v>
      </c>
      <c r="G377" s="15" t="s">
        <v>515</v>
      </c>
      <c r="H377" s="1" t="str">
        <f t="shared" si="5"/>
        <v>ADRIANA MARQUES COSTA</v>
      </c>
      <c r="I377" s="4" t="s">
        <v>1060</v>
      </c>
      <c r="J377" s="5"/>
    </row>
    <row r="378" spans="1:10" x14ac:dyDescent="0.25">
      <c r="A378" s="1">
        <v>207857</v>
      </c>
      <c r="B378" s="1" t="s">
        <v>228</v>
      </c>
      <c r="C378" s="1" t="s">
        <v>1040</v>
      </c>
      <c r="D378" s="1" t="s">
        <v>1041</v>
      </c>
      <c r="E378" s="1" t="s">
        <v>1042</v>
      </c>
      <c r="F378" s="15" t="s">
        <v>1061</v>
      </c>
      <c r="G378" s="15" t="s">
        <v>771</v>
      </c>
      <c r="H378" s="1" t="str">
        <f t="shared" si="5"/>
        <v>ANNA FIGUEIREDO MARTINS</v>
      </c>
      <c r="I378" s="4" t="s">
        <v>1062</v>
      </c>
      <c r="J378" s="5"/>
    </row>
    <row r="379" spans="1:10" x14ac:dyDescent="0.25">
      <c r="A379" s="1">
        <v>207619</v>
      </c>
      <c r="B379" s="1" t="s">
        <v>228</v>
      </c>
      <c r="C379" s="1" t="s">
        <v>1040</v>
      </c>
      <c r="D379" s="1" t="s">
        <v>1041</v>
      </c>
      <c r="E379" s="1" t="s">
        <v>1042</v>
      </c>
      <c r="F379" s="15" t="s">
        <v>1063</v>
      </c>
      <c r="G379" s="15" t="s">
        <v>212</v>
      </c>
      <c r="H379" s="1" t="str">
        <f t="shared" si="5"/>
        <v>CARLOTA SIMÕES BORGES</v>
      </c>
      <c r="I379" s="4" t="s">
        <v>1064</v>
      </c>
      <c r="J379" s="5"/>
    </row>
    <row r="380" spans="1:10" x14ac:dyDescent="0.25">
      <c r="A380" s="1">
        <v>207617</v>
      </c>
      <c r="B380" s="1" t="s">
        <v>228</v>
      </c>
      <c r="C380" s="1" t="s">
        <v>1040</v>
      </c>
      <c r="D380" s="1" t="s">
        <v>1041</v>
      </c>
      <c r="E380" s="1" t="s">
        <v>1042</v>
      </c>
      <c r="F380" s="15" t="s">
        <v>1065</v>
      </c>
      <c r="G380" s="15" t="s">
        <v>143</v>
      </c>
      <c r="H380" s="1" t="str">
        <f t="shared" si="5"/>
        <v>MADALENA FONSECA LOURO</v>
      </c>
      <c r="I380" s="4" t="s">
        <v>1066</v>
      </c>
      <c r="J380" s="5"/>
    </row>
    <row r="381" spans="1:10" x14ac:dyDescent="0.25">
      <c r="A381" s="1">
        <v>207616</v>
      </c>
      <c r="B381" s="1" t="s">
        <v>228</v>
      </c>
      <c r="C381" s="1" t="s">
        <v>1040</v>
      </c>
      <c r="D381" s="1" t="s">
        <v>1041</v>
      </c>
      <c r="E381" s="1" t="s">
        <v>1042</v>
      </c>
      <c r="F381" s="15" t="s">
        <v>1067</v>
      </c>
      <c r="G381" s="15" t="s">
        <v>247</v>
      </c>
      <c r="H381" s="1" t="str">
        <f t="shared" si="5"/>
        <v>RITA CARRONDO ESTEVES</v>
      </c>
      <c r="I381" s="4" t="s">
        <v>1068</v>
      </c>
      <c r="J381" s="5"/>
    </row>
    <row r="382" spans="1:10" x14ac:dyDescent="0.25">
      <c r="A382" s="18">
        <v>207605</v>
      </c>
      <c r="B382" s="1" t="s">
        <v>228</v>
      </c>
      <c r="C382" s="1" t="s">
        <v>1040</v>
      </c>
      <c r="D382" s="1" t="s">
        <v>1041</v>
      </c>
      <c r="E382" s="1" t="s">
        <v>1042</v>
      </c>
      <c r="F382" s="20" t="s">
        <v>1069</v>
      </c>
      <c r="G382" s="20" t="s">
        <v>486</v>
      </c>
      <c r="H382" s="1" t="str">
        <f t="shared" si="5"/>
        <v>MAFALDA FERREIRA BATALHA</v>
      </c>
      <c r="I382" s="4" t="s">
        <v>1070</v>
      </c>
      <c r="J382" s="5"/>
    </row>
    <row r="383" spans="1:10" x14ac:dyDescent="0.25">
      <c r="A383" s="18">
        <v>211532</v>
      </c>
      <c r="B383" s="1" t="s">
        <v>228</v>
      </c>
      <c r="C383" s="1" t="s">
        <v>1040</v>
      </c>
      <c r="D383" s="1" t="s">
        <v>1041</v>
      </c>
      <c r="E383" s="1" t="s">
        <v>1042</v>
      </c>
      <c r="F383" s="20" t="s">
        <v>1071</v>
      </c>
      <c r="G383" s="20" t="s">
        <v>400</v>
      </c>
      <c r="H383" s="1" t="str">
        <f t="shared" si="5"/>
        <v>LUISA LINS FERREIRA</v>
      </c>
      <c r="I383" s="4" t="s">
        <v>1072</v>
      </c>
      <c r="J383" s="5"/>
    </row>
    <row r="384" spans="1:10" x14ac:dyDescent="0.25">
      <c r="A384" s="18">
        <v>207858</v>
      </c>
      <c r="B384" s="1" t="s">
        <v>228</v>
      </c>
      <c r="C384" s="1" t="s">
        <v>1040</v>
      </c>
      <c r="D384" s="1" t="s">
        <v>1041</v>
      </c>
      <c r="E384" s="1" t="s">
        <v>1042</v>
      </c>
      <c r="F384" s="20" t="s">
        <v>1073</v>
      </c>
      <c r="G384" s="20" t="s">
        <v>138</v>
      </c>
      <c r="H384" s="1" t="str">
        <f t="shared" si="5"/>
        <v>SOFIA GUEDES COUTO</v>
      </c>
      <c r="I384" s="4" t="s">
        <v>1074</v>
      </c>
      <c r="J384" s="5"/>
    </row>
    <row r="385" spans="1:10" x14ac:dyDescent="0.25">
      <c r="A385" s="18">
        <v>211436</v>
      </c>
      <c r="B385" s="1" t="s">
        <v>228</v>
      </c>
      <c r="C385" s="1" t="s">
        <v>1040</v>
      </c>
      <c r="D385" s="1" t="s">
        <v>1041</v>
      </c>
      <c r="E385" s="1" t="s">
        <v>1042</v>
      </c>
      <c r="F385" s="20" t="s">
        <v>1071</v>
      </c>
      <c r="G385" s="20" t="s">
        <v>1075</v>
      </c>
      <c r="H385" s="1" t="str">
        <f t="shared" si="5"/>
        <v>LORENA LINS FERREIRA</v>
      </c>
      <c r="I385" s="4" t="s">
        <v>1076</v>
      </c>
      <c r="J385" s="5"/>
    </row>
    <row r="386" spans="1:10" x14ac:dyDescent="0.25">
      <c r="A386" s="18">
        <v>211437</v>
      </c>
      <c r="B386" s="1" t="s">
        <v>228</v>
      </c>
      <c r="C386" s="1" t="s">
        <v>1040</v>
      </c>
      <c r="D386" s="1" t="s">
        <v>1041</v>
      </c>
      <c r="E386" s="1" t="s">
        <v>1042</v>
      </c>
      <c r="F386" s="20" t="s">
        <v>1077</v>
      </c>
      <c r="G386" s="20" t="s">
        <v>123</v>
      </c>
      <c r="H386" s="1" t="str">
        <f t="shared" si="5"/>
        <v>CAROLINA EVORA NUNES</v>
      </c>
      <c r="I386" s="4" t="s">
        <v>1078</v>
      </c>
      <c r="J386" s="5"/>
    </row>
    <row r="387" spans="1:10" x14ac:dyDescent="0.25">
      <c r="A387" s="1">
        <v>211433</v>
      </c>
      <c r="B387" s="9" t="s">
        <v>228</v>
      </c>
      <c r="C387" s="1" t="s">
        <v>1040</v>
      </c>
      <c r="D387" s="1" t="s">
        <v>1041</v>
      </c>
      <c r="E387" s="1" t="s">
        <v>1042</v>
      </c>
      <c r="F387" s="12" t="s">
        <v>1079</v>
      </c>
      <c r="G387" s="12" t="s">
        <v>138</v>
      </c>
      <c r="H387" s="1" t="str">
        <f t="shared" ref="H387:H417" si="6">G387&amp;" "&amp;F387</f>
        <v>SOFIA PEREIRA CASTELA</v>
      </c>
      <c r="I387" s="4" t="s">
        <v>1080</v>
      </c>
      <c r="J387" s="5"/>
    </row>
    <row r="388" spans="1:10" x14ac:dyDescent="0.25">
      <c r="A388" s="1">
        <v>211434</v>
      </c>
      <c r="B388" s="9" t="s">
        <v>228</v>
      </c>
      <c r="C388" s="1" t="s">
        <v>1040</v>
      </c>
      <c r="D388" s="1" t="s">
        <v>1041</v>
      </c>
      <c r="E388" s="1" t="s">
        <v>1042</v>
      </c>
      <c r="F388" s="12" t="s">
        <v>1081</v>
      </c>
      <c r="G388" s="12" t="s">
        <v>327</v>
      </c>
      <c r="H388" s="1" t="str">
        <f t="shared" si="6"/>
        <v>MARGARIDA ISABEL COELHO</v>
      </c>
      <c r="I388" s="4" t="s">
        <v>1082</v>
      </c>
      <c r="J388" s="5"/>
    </row>
    <row r="389" spans="1:10" x14ac:dyDescent="0.25">
      <c r="A389" s="1">
        <v>500000</v>
      </c>
      <c r="B389" s="9" t="s">
        <v>1083</v>
      </c>
      <c r="C389" s="1" t="s">
        <v>1084</v>
      </c>
      <c r="E389" s="1" t="s">
        <v>1085</v>
      </c>
      <c r="F389" s="12" t="s">
        <v>1086</v>
      </c>
      <c r="G389" s="12" t="s">
        <v>1087</v>
      </c>
      <c r="H389" s="1" t="str">
        <f t="shared" si="6"/>
        <v>MYROSLAVA SHVETS</v>
      </c>
      <c r="I389" s="4" t="s">
        <v>1088</v>
      </c>
    </row>
    <row r="390" spans="1:10" x14ac:dyDescent="0.25">
      <c r="A390" s="1">
        <v>500001</v>
      </c>
      <c r="B390" s="9" t="s">
        <v>1083</v>
      </c>
      <c r="C390" s="1" t="s">
        <v>1084</v>
      </c>
      <c r="E390" s="1" t="s">
        <v>1085</v>
      </c>
      <c r="F390" s="12" t="s">
        <v>1089</v>
      </c>
      <c r="G390" s="12" t="s">
        <v>1090</v>
      </c>
      <c r="H390" s="1" t="str">
        <f t="shared" si="6"/>
        <v>TETIANA KARIMOVA</v>
      </c>
      <c r="I390" s="4" t="s">
        <v>1091</v>
      </c>
    </row>
    <row r="391" spans="1:10" x14ac:dyDescent="0.25">
      <c r="A391" s="1">
        <v>500002</v>
      </c>
      <c r="B391" s="9" t="s">
        <v>1083</v>
      </c>
      <c r="C391" s="1" t="s">
        <v>1084</v>
      </c>
      <c r="E391" s="1" t="s">
        <v>1085</v>
      </c>
      <c r="F391" s="12" t="s">
        <v>1092</v>
      </c>
      <c r="G391" s="12" t="s">
        <v>1093</v>
      </c>
      <c r="H391" s="1" t="str">
        <f t="shared" si="6"/>
        <v>OLESIA SABODASH</v>
      </c>
      <c r="I391" s="4" t="s">
        <v>1094</v>
      </c>
    </row>
    <row r="392" spans="1:10" x14ac:dyDescent="0.25">
      <c r="A392" s="1">
        <v>500003</v>
      </c>
      <c r="B392" s="9" t="s">
        <v>1083</v>
      </c>
      <c r="C392" s="1" t="s">
        <v>1084</v>
      </c>
      <c r="E392" s="1" t="s">
        <v>1085</v>
      </c>
      <c r="F392" s="12" t="s">
        <v>1095</v>
      </c>
      <c r="G392" s="12" t="s">
        <v>1096</v>
      </c>
      <c r="H392" s="1" t="str">
        <f t="shared" si="6"/>
        <v>YELYZAVETA PROFINTSOVA</v>
      </c>
      <c r="I392" s="4" t="s">
        <v>1097</v>
      </c>
    </row>
    <row r="393" spans="1:10" x14ac:dyDescent="0.25">
      <c r="A393" s="1">
        <v>500004</v>
      </c>
      <c r="B393" s="9" t="s">
        <v>1083</v>
      </c>
      <c r="C393" s="1" t="s">
        <v>1084</v>
      </c>
      <c r="E393" s="1" t="s">
        <v>1085</v>
      </c>
      <c r="F393" s="12" t="s">
        <v>1098</v>
      </c>
      <c r="G393" s="12" t="s">
        <v>1099</v>
      </c>
      <c r="H393" s="1" t="str">
        <f t="shared" si="6"/>
        <v>KARYNA PLASHCHEVATA</v>
      </c>
      <c r="I393" s="4" t="s">
        <v>1100</v>
      </c>
    </row>
    <row r="394" spans="1:10" x14ac:dyDescent="0.25">
      <c r="A394" s="1">
        <v>500005</v>
      </c>
      <c r="B394" s="9" t="s">
        <v>1083</v>
      </c>
      <c r="C394" s="1" t="s">
        <v>1084</v>
      </c>
      <c r="E394" s="1" t="s">
        <v>1085</v>
      </c>
      <c r="F394" s="1" t="s">
        <v>1101</v>
      </c>
      <c r="G394" s="12" t="s">
        <v>1102</v>
      </c>
      <c r="H394" s="1" t="str">
        <f t="shared" si="6"/>
        <v>KSENIIA VASHCHENKO</v>
      </c>
      <c r="I394" s="4" t="s">
        <v>1103</v>
      </c>
    </row>
    <row r="395" spans="1:10" x14ac:dyDescent="0.25">
      <c r="A395" s="1">
        <v>500006</v>
      </c>
      <c r="B395" s="9" t="s">
        <v>1083</v>
      </c>
      <c r="C395" s="1" t="s">
        <v>1084</v>
      </c>
      <c r="E395" s="1" t="s">
        <v>1085</v>
      </c>
      <c r="F395" s="12" t="s">
        <v>1104</v>
      </c>
      <c r="G395" s="12" t="s">
        <v>1105</v>
      </c>
      <c r="H395" s="1" t="str">
        <f t="shared" si="6"/>
        <v>KIRA DEREVIANKO</v>
      </c>
      <c r="I395" s="4" t="s">
        <v>1106</v>
      </c>
    </row>
    <row r="396" spans="1:10" x14ac:dyDescent="0.25">
      <c r="A396" s="1">
        <v>500007</v>
      </c>
      <c r="B396" s="9" t="s">
        <v>1083</v>
      </c>
      <c r="C396" s="1" t="s">
        <v>1084</v>
      </c>
      <c r="E396" s="1" t="s">
        <v>1085</v>
      </c>
      <c r="F396" s="12" t="s">
        <v>1107</v>
      </c>
      <c r="G396" s="12" t="s">
        <v>1108</v>
      </c>
      <c r="H396" s="1" t="str">
        <f t="shared" si="6"/>
        <v>ANTONINA STRYZHAKOVA</v>
      </c>
      <c r="I396" s="4" t="s">
        <v>1109</v>
      </c>
    </row>
    <row r="397" spans="1:10" x14ac:dyDescent="0.25">
      <c r="A397" s="1">
        <v>700018</v>
      </c>
      <c r="B397" s="9" t="s">
        <v>1110</v>
      </c>
      <c r="C397" s="1" t="s">
        <v>1111</v>
      </c>
      <c r="E397" s="1" t="s">
        <v>1112</v>
      </c>
      <c r="F397" s="1" t="s">
        <v>1113</v>
      </c>
      <c r="G397" s="12" t="s">
        <v>1114</v>
      </c>
      <c r="H397" s="1" t="str">
        <f t="shared" si="6"/>
        <v>JULIE COONINX</v>
      </c>
      <c r="I397" s="4" t="s">
        <v>1115</v>
      </c>
    </row>
    <row r="398" spans="1:10" x14ac:dyDescent="0.25">
      <c r="A398" s="1">
        <v>700019</v>
      </c>
      <c r="B398" s="9" t="s">
        <v>1110</v>
      </c>
      <c r="C398" s="1" t="s">
        <v>1111</v>
      </c>
      <c r="E398" s="1" t="s">
        <v>1112</v>
      </c>
      <c r="F398" s="1" t="s">
        <v>1116</v>
      </c>
      <c r="G398" s="12" t="s">
        <v>478</v>
      </c>
      <c r="H398" s="1" t="str">
        <f t="shared" si="6"/>
        <v>LARA DRIJKONINGEN</v>
      </c>
      <c r="I398" s="4" t="s">
        <v>1117</v>
      </c>
    </row>
    <row r="399" spans="1:10" x14ac:dyDescent="0.25">
      <c r="A399" s="1">
        <v>800020</v>
      </c>
      <c r="B399" s="9" t="s">
        <v>1118</v>
      </c>
      <c r="C399" s="1" t="s">
        <v>1119</v>
      </c>
      <c r="E399" s="1" t="s">
        <v>1120</v>
      </c>
      <c r="F399" s="12" t="s">
        <v>1121</v>
      </c>
      <c r="G399" s="12" t="s">
        <v>1122</v>
      </c>
      <c r="H399" s="1" t="str">
        <f t="shared" si="6"/>
        <v>IRIA LUGILDE</v>
      </c>
      <c r="I399" s="4" t="s">
        <v>1123</v>
      </c>
    </row>
    <row r="400" spans="1:10" x14ac:dyDescent="0.25">
      <c r="A400" s="1">
        <v>900021</v>
      </c>
      <c r="B400" s="9" t="s">
        <v>1118</v>
      </c>
      <c r="C400" s="1" t="s">
        <v>1124</v>
      </c>
      <c r="E400" s="1" t="s">
        <v>1125</v>
      </c>
      <c r="F400" s="1" t="s">
        <v>1126</v>
      </c>
      <c r="G400" s="1" t="s">
        <v>287</v>
      </c>
      <c r="H400" s="1" t="str">
        <f t="shared" si="6"/>
        <v>MARINA GARCIA POLO</v>
      </c>
      <c r="I400" s="4" t="s">
        <v>1127</v>
      </c>
    </row>
    <row r="401" spans="1:9" x14ac:dyDescent="0.25">
      <c r="A401" s="1">
        <v>900022</v>
      </c>
      <c r="B401" s="9" t="s">
        <v>1118</v>
      </c>
      <c r="C401" s="1" t="s">
        <v>1124</v>
      </c>
      <c r="E401" s="1" t="s">
        <v>1125</v>
      </c>
      <c r="F401" s="1" t="s">
        <v>1128</v>
      </c>
      <c r="G401" s="1" t="s">
        <v>1129</v>
      </c>
      <c r="H401" s="1" t="str">
        <f t="shared" si="6"/>
        <v>AURORA LAZARO CABALEIRO</v>
      </c>
      <c r="I401" s="4" t="s">
        <v>1130</v>
      </c>
    </row>
    <row r="402" spans="1:9" x14ac:dyDescent="0.25">
      <c r="A402" s="1">
        <v>900023</v>
      </c>
      <c r="B402" s="9" t="s">
        <v>1118</v>
      </c>
      <c r="C402" s="1" t="s">
        <v>1124</v>
      </c>
      <c r="E402" s="1" t="s">
        <v>1125</v>
      </c>
      <c r="F402" s="1" t="s">
        <v>1131</v>
      </c>
      <c r="G402" s="1" t="s">
        <v>1132</v>
      </c>
      <c r="H402" s="1" t="str">
        <f t="shared" si="6"/>
        <v>CARMEN BEATO MARTINEZ</v>
      </c>
      <c r="I402" s="4" t="s">
        <v>1133</v>
      </c>
    </row>
    <row r="403" spans="1:9" x14ac:dyDescent="0.25">
      <c r="A403" s="1">
        <v>900024</v>
      </c>
      <c r="B403" s="9" t="s">
        <v>1118</v>
      </c>
      <c r="C403" s="1" t="s">
        <v>1124</v>
      </c>
      <c r="E403" s="1" t="s">
        <v>1125</v>
      </c>
      <c r="F403" s="1" t="s">
        <v>1134</v>
      </c>
      <c r="G403" s="1" t="s">
        <v>1135</v>
      </c>
      <c r="H403" s="1" t="str">
        <f t="shared" si="6"/>
        <v>ELENA VAZQUEZ COELLO</v>
      </c>
      <c r="I403" s="4" t="s">
        <v>1136</v>
      </c>
    </row>
    <row r="404" spans="1:9" x14ac:dyDescent="0.25">
      <c r="A404" s="1">
        <v>900025</v>
      </c>
      <c r="B404" s="9" t="s">
        <v>1118</v>
      </c>
      <c r="C404" s="1" t="s">
        <v>1124</v>
      </c>
      <c r="E404" s="1" t="s">
        <v>1125</v>
      </c>
      <c r="F404" s="1" t="s">
        <v>1137</v>
      </c>
      <c r="G404" s="1" t="s">
        <v>123</v>
      </c>
      <c r="H404" s="1" t="str">
        <f t="shared" si="6"/>
        <v>CAROLINA LASSALETTA ALMANSA</v>
      </c>
      <c r="I404" s="4" t="s">
        <v>1138</v>
      </c>
    </row>
    <row r="405" spans="1:9" x14ac:dyDescent="0.25">
      <c r="A405" s="1">
        <v>900026</v>
      </c>
      <c r="B405" s="9" t="s">
        <v>1118</v>
      </c>
      <c r="C405" s="1" t="s">
        <v>1124</v>
      </c>
      <c r="E405" s="1" t="s">
        <v>1125</v>
      </c>
      <c r="F405" s="1" t="s">
        <v>1139</v>
      </c>
      <c r="G405" s="1" t="s">
        <v>828</v>
      </c>
      <c r="H405" s="1" t="str">
        <f t="shared" si="6"/>
        <v>CLAUDIA PEREZ CONEJO</v>
      </c>
      <c r="I405" s="4" t="s">
        <v>1140</v>
      </c>
    </row>
    <row r="406" spans="1:9" x14ac:dyDescent="0.25">
      <c r="A406" s="1">
        <v>1000027</v>
      </c>
      <c r="B406" s="9" t="s">
        <v>1141</v>
      </c>
      <c r="C406" s="1" t="s">
        <v>1142</v>
      </c>
      <c r="E406" s="1" t="s">
        <v>1143</v>
      </c>
      <c r="F406" s="1" t="s">
        <v>1144</v>
      </c>
      <c r="G406" s="1" t="s">
        <v>1145</v>
      </c>
      <c r="H406" s="1" t="str">
        <f t="shared" si="6"/>
        <v>EMMA GROSVENOR</v>
      </c>
      <c r="I406" s="4" t="s">
        <v>1146</v>
      </c>
    </row>
    <row r="407" spans="1:9" x14ac:dyDescent="0.25">
      <c r="A407" s="1">
        <v>1000028</v>
      </c>
      <c r="B407" s="9" t="s">
        <v>1141</v>
      </c>
      <c r="C407" s="1" t="s">
        <v>1142</v>
      </c>
      <c r="E407" s="1" t="s">
        <v>1143</v>
      </c>
      <c r="F407" s="1" t="s">
        <v>1147</v>
      </c>
      <c r="G407" s="1" t="s">
        <v>1148</v>
      </c>
      <c r="H407" s="1" t="str">
        <f t="shared" si="6"/>
        <v>MARGAUX VARESIO</v>
      </c>
      <c r="I407" s="4" t="s">
        <v>1149</v>
      </c>
    </row>
    <row r="408" spans="1:9" x14ac:dyDescent="0.25">
      <c r="A408" s="1">
        <v>1100029</v>
      </c>
      <c r="B408" s="9" t="s">
        <v>1150</v>
      </c>
      <c r="C408" s="1" t="s">
        <v>1151</v>
      </c>
      <c r="E408" s="1" t="s">
        <v>1152</v>
      </c>
      <c r="F408" s="1" t="s">
        <v>1153</v>
      </c>
      <c r="G408" s="1" t="s">
        <v>1154</v>
      </c>
      <c r="H408" s="1" t="str">
        <f t="shared" si="6"/>
        <v>KARIN PESRL</v>
      </c>
      <c r="I408" s="4" t="s">
        <v>1155</v>
      </c>
    </row>
    <row r="409" spans="1:9" x14ac:dyDescent="0.25">
      <c r="A409" s="1">
        <v>1100030</v>
      </c>
      <c r="B409" s="9" t="s">
        <v>1150</v>
      </c>
      <c r="C409" s="1" t="s">
        <v>1151</v>
      </c>
      <c r="E409" s="1" t="s">
        <v>1152</v>
      </c>
      <c r="F409" s="1" t="s">
        <v>1156</v>
      </c>
      <c r="G409" s="1" t="s">
        <v>1157</v>
      </c>
      <c r="H409" s="1" t="str">
        <f t="shared" si="6"/>
        <v>NIKA SELJAK</v>
      </c>
      <c r="I409" s="4" t="s">
        <v>1158</v>
      </c>
    </row>
    <row r="410" spans="1:9" x14ac:dyDescent="0.25">
      <c r="A410" s="1">
        <v>1200031</v>
      </c>
      <c r="B410" s="9" t="s">
        <v>1159</v>
      </c>
      <c r="C410" s="1" t="s">
        <v>1160</v>
      </c>
      <c r="E410" s="1" t="s">
        <v>1161</v>
      </c>
      <c r="F410" s="1" t="s">
        <v>1162</v>
      </c>
      <c r="G410" s="1" t="s">
        <v>1163</v>
      </c>
      <c r="H410" s="1" t="str">
        <f t="shared" si="6"/>
        <v>ANNE BERNIER</v>
      </c>
      <c r="I410" s="4" t="s">
        <v>1164</v>
      </c>
    </row>
    <row r="411" spans="1:9" x14ac:dyDescent="0.25">
      <c r="A411" s="1">
        <v>1200032</v>
      </c>
      <c r="B411" s="9" t="s">
        <v>1159</v>
      </c>
      <c r="C411" s="1" t="s">
        <v>1160</v>
      </c>
      <c r="E411" s="1" t="s">
        <v>1161</v>
      </c>
      <c r="F411" s="1" t="s">
        <v>1165</v>
      </c>
      <c r="G411" s="1" t="s">
        <v>1166</v>
      </c>
      <c r="H411" s="1" t="str">
        <f t="shared" si="6"/>
        <v>BRYNN HOLLINGSWORTH</v>
      </c>
      <c r="I411" s="4" t="s">
        <v>1167</v>
      </c>
    </row>
    <row r="412" spans="1:9" x14ac:dyDescent="0.25">
      <c r="A412" s="1">
        <v>212545</v>
      </c>
      <c r="B412" s="1" t="s">
        <v>336</v>
      </c>
      <c r="C412" s="1" t="s">
        <v>347</v>
      </c>
      <c r="D412" s="1" t="s">
        <v>348</v>
      </c>
      <c r="E412" s="1" t="s">
        <v>349</v>
      </c>
      <c r="F412" s="1" t="s">
        <v>1168</v>
      </c>
      <c r="G412" s="1" t="s">
        <v>1169</v>
      </c>
      <c r="H412" s="1" t="str">
        <f t="shared" si="6"/>
        <v>LEANDRO JOEL VIEIRA</v>
      </c>
      <c r="I412" s="4" t="s">
        <v>1170</v>
      </c>
    </row>
    <row r="413" spans="1:9" x14ac:dyDescent="0.25">
      <c r="A413" s="1">
        <v>10000000</v>
      </c>
      <c r="B413" s="9" t="s">
        <v>1221</v>
      </c>
      <c r="C413" s="1" t="s">
        <v>1222</v>
      </c>
      <c r="E413" s="1" t="s">
        <v>1223</v>
      </c>
      <c r="F413" s="1" t="s">
        <v>1224</v>
      </c>
      <c r="G413" s="1" t="s">
        <v>1225</v>
      </c>
      <c r="H413" s="1" t="str">
        <f t="shared" si="6"/>
        <v>MARE SCHALLENBERG</v>
      </c>
      <c r="I413" s="4" t="s">
        <v>1226</v>
      </c>
    </row>
    <row r="414" spans="1:9" x14ac:dyDescent="0.25">
      <c r="A414" s="1">
        <v>10000001</v>
      </c>
      <c r="B414" s="9" t="s">
        <v>1221</v>
      </c>
      <c r="C414" s="1" t="s">
        <v>1222</v>
      </c>
      <c r="E414" s="1" t="s">
        <v>1223</v>
      </c>
      <c r="F414" s="1" t="s">
        <v>1227</v>
      </c>
      <c r="G414" s="1" t="s">
        <v>1228</v>
      </c>
      <c r="H414" s="1" t="str">
        <f t="shared" si="6"/>
        <v>MEREL LEURING</v>
      </c>
      <c r="I414" s="4" t="s">
        <v>1229</v>
      </c>
    </row>
    <row r="415" spans="1:9" x14ac:dyDescent="0.25">
      <c r="A415" s="1">
        <v>11000001</v>
      </c>
      <c r="B415" s="9" t="s">
        <v>1221</v>
      </c>
      <c r="C415" s="1" t="s">
        <v>1230</v>
      </c>
      <c r="E415" s="1" t="s">
        <v>1231</v>
      </c>
      <c r="F415" s="1" t="s">
        <v>1232</v>
      </c>
      <c r="G415" s="1" t="s">
        <v>1233</v>
      </c>
      <c r="H415" s="1" t="str">
        <f t="shared" si="6"/>
        <v>METTE BOS</v>
      </c>
      <c r="I415" s="4" t="s">
        <v>1234</v>
      </c>
    </row>
    <row r="416" spans="1:9" x14ac:dyDescent="0.25">
      <c r="A416" s="1">
        <v>11000002</v>
      </c>
      <c r="B416" s="9" t="s">
        <v>1221</v>
      </c>
      <c r="C416" s="1" t="s">
        <v>1230</v>
      </c>
      <c r="E416" s="1" t="s">
        <v>1231</v>
      </c>
      <c r="F416" s="1" t="s">
        <v>1235</v>
      </c>
      <c r="G416" s="1" t="s">
        <v>1236</v>
      </c>
      <c r="H416" s="1" t="str">
        <f t="shared" si="6"/>
        <v>GIOIA CAPTIJN</v>
      </c>
      <c r="I416" s="4" t="s">
        <v>1237</v>
      </c>
    </row>
    <row r="417" spans="1:9" x14ac:dyDescent="0.25">
      <c r="A417" s="1">
        <v>11000003</v>
      </c>
      <c r="B417" s="9" t="s">
        <v>1221</v>
      </c>
      <c r="C417" s="1" t="s">
        <v>1230</v>
      </c>
      <c r="E417" s="1" t="s">
        <v>1231</v>
      </c>
      <c r="F417" s="1" t="s">
        <v>1238</v>
      </c>
      <c r="G417" s="1" t="s">
        <v>1239</v>
      </c>
      <c r="H417" s="1" t="str">
        <f t="shared" si="6"/>
        <v>ILSE DE HEIJ</v>
      </c>
      <c r="I417" s="4" t="s">
        <v>1240</v>
      </c>
    </row>
    <row r="418" spans="1:9" x14ac:dyDescent="0.25">
      <c r="A418" s="1">
        <v>11000004</v>
      </c>
      <c r="B418" s="9" t="s">
        <v>1221</v>
      </c>
      <c r="C418" s="1" t="s">
        <v>1230</v>
      </c>
      <c r="E418" s="1" t="s">
        <v>1231</v>
      </c>
      <c r="F418" s="1" t="s">
        <v>1241</v>
      </c>
      <c r="G418" s="1" t="s">
        <v>1242</v>
      </c>
      <c r="H418" s="1" t="str">
        <f>G418&amp;" "&amp;F418</f>
        <v>KIM DEIMAN</v>
      </c>
      <c r="I418" s="4" t="s">
        <v>1243</v>
      </c>
    </row>
    <row r="419" spans="1:9" x14ac:dyDescent="0.25">
      <c r="A419" s="1">
        <v>11000005</v>
      </c>
      <c r="B419" s="9" t="s">
        <v>1221</v>
      </c>
      <c r="C419" s="1" t="s">
        <v>1230</v>
      </c>
      <c r="E419" s="1" t="s">
        <v>1231</v>
      </c>
      <c r="F419" s="1" t="s">
        <v>1244</v>
      </c>
      <c r="G419" s="1" t="s">
        <v>1245</v>
      </c>
      <c r="H419" s="1" t="str">
        <f t="shared" ref="H419:H482" si="7">G419&amp;" "&amp;F419</f>
        <v>MARLINKA GRUNDELL</v>
      </c>
      <c r="I419" s="4" t="s">
        <v>1246</v>
      </c>
    </row>
    <row r="420" spans="1:9" x14ac:dyDescent="0.25">
      <c r="A420" s="1">
        <v>11000006</v>
      </c>
      <c r="B420" s="9" t="s">
        <v>1221</v>
      </c>
      <c r="C420" s="1" t="s">
        <v>1230</v>
      </c>
      <c r="E420" s="1" t="s">
        <v>1231</v>
      </c>
      <c r="F420" s="1" t="s">
        <v>1247</v>
      </c>
      <c r="G420" s="1" t="s">
        <v>138</v>
      </c>
      <c r="H420" s="1" t="str">
        <f t="shared" si="7"/>
        <v>SOFIA HARRISON</v>
      </c>
      <c r="I420" s="4" t="s">
        <v>1248</v>
      </c>
    </row>
    <row r="421" spans="1:9" x14ac:dyDescent="0.25">
      <c r="A421" s="1">
        <v>11000007</v>
      </c>
      <c r="B421" s="9" t="s">
        <v>1221</v>
      </c>
      <c r="C421" s="1" t="s">
        <v>1230</v>
      </c>
      <c r="E421" s="1" t="s">
        <v>1231</v>
      </c>
      <c r="F421" s="1" t="s">
        <v>1249</v>
      </c>
      <c r="G421" s="1" t="s">
        <v>1250</v>
      </c>
      <c r="H421" s="1" t="str">
        <f t="shared" si="7"/>
        <v>MARIN HOKKE</v>
      </c>
      <c r="I421" s="4" t="s">
        <v>1251</v>
      </c>
    </row>
    <row r="422" spans="1:9" x14ac:dyDescent="0.25">
      <c r="A422" s="1">
        <v>11000008</v>
      </c>
      <c r="B422" s="9" t="s">
        <v>1221</v>
      </c>
      <c r="C422" s="1" t="s">
        <v>1230</v>
      </c>
      <c r="E422" s="1" t="s">
        <v>1231</v>
      </c>
      <c r="F422" s="1" t="s">
        <v>1249</v>
      </c>
      <c r="G422" s="1" t="s">
        <v>1252</v>
      </c>
      <c r="H422" s="1" t="str">
        <f t="shared" si="7"/>
        <v>JENTE HOKKE</v>
      </c>
      <c r="I422" s="4" t="s">
        <v>1253</v>
      </c>
    </row>
    <row r="423" spans="1:9" x14ac:dyDescent="0.25">
      <c r="A423" s="1">
        <v>11000009</v>
      </c>
      <c r="B423" s="9" t="s">
        <v>1221</v>
      </c>
      <c r="C423" s="1" t="s">
        <v>1230</v>
      </c>
      <c r="E423" s="1" t="s">
        <v>1231</v>
      </c>
      <c r="F423" s="1" t="s">
        <v>1254</v>
      </c>
      <c r="G423" s="1" t="s">
        <v>725</v>
      </c>
      <c r="H423" s="1" t="str">
        <f t="shared" si="7"/>
        <v>EVA JANSSEN</v>
      </c>
      <c r="I423" s="4" t="s">
        <v>1255</v>
      </c>
    </row>
    <row r="424" spans="1:9" x14ac:dyDescent="0.25">
      <c r="A424" s="1">
        <v>11000010</v>
      </c>
      <c r="B424" s="9" t="s">
        <v>1221</v>
      </c>
      <c r="C424" s="1" t="s">
        <v>1230</v>
      </c>
      <c r="E424" s="1" t="s">
        <v>1231</v>
      </c>
      <c r="F424" s="1" t="s">
        <v>1256</v>
      </c>
      <c r="G424" s="1" t="s">
        <v>1257</v>
      </c>
      <c r="H424" s="1" t="str">
        <f t="shared" si="7"/>
        <v>OLIVIA MERKUS</v>
      </c>
      <c r="I424" s="11" t="s">
        <v>1258</v>
      </c>
    </row>
    <row r="425" spans="1:9" x14ac:dyDescent="0.25">
      <c r="A425" s="1">
        <v>11000011</v>
      </c>
      <c r="B425" s="9" t="s">
        <v>1221</v>
      </c>
      <c r="C425" s="1" t="s">
        <v>1230</v>
      </c>
      <c r="E425" s="1" t="s">
        <v>1231</v>
      </c>
      <c r="F425" s="1" t="s">
        <v>1259</v>
      </c>
      <c r="G425" s="1" t="s">
        <v>1260</v>
      </c>
      <c r="H425" s="1" t="str">
        <f t="shared" si="7"/>
        <v>ALYSSA MEYER GLEAVES</v>
      </c>
      <c r="I425" s="4" t="s">
        <v>1261</v>
      </c>
    </row>
    <row r="426" spans="1:9" x14ac:dyDescent="0.25">
      <c r="A426" s="1">
        <v>11000012</v>
      </c>
      <c r="B426" s="9" t="s">
        <v>1221</v>
      </c>
      <c r="C426" s="1" t="s">
        <v>1230</v>
      </c>
      <c r="E426" s="1" t="s">
        <v>1231</v>
      </c>
      <c r="F426" s="1" t="s">
        <v>1262</v>
      </c>
      <c r="G426" s="1" t="s">
        <v>1263</v>
      </c>
      <c r="H426" s="1" t="str">
        <f t="shared" si="7"/>
        <v>FELINE NEERINCX</v>
      </c>
      <c r="I426" s="4" t="s">
        <v>1264</v>
      </c>
    </row>
    <row r="427" spans="1:9" x14ac:dyDescent="0.25">
      <c r="A427" s="1">
        <v>11000013</v>
      </c>
      <c r="B427" s="9" t="s">
        <v>1221</v>
      </c>
      <c r="C427" s="1" t="s">
        <v>1230</v>
      </c>
      <c r="E427" s="1" t="s">
        <v>1231</v>
      </c>
      <c r="F427" s="1" t="s">
        <v>1265</v>
      </c>
      <c r="G427" s="1" t="s">
        <v>233</v>
      </c>
      <c r="H427" s="1" t="str">
        <f t="shared" si="7"/>
        <v>MARTA PODEBSKA</v>
      </c>
      <c r="I427" s="4" t="s">
        <v>1266</v>
      </c>
    </row>
    <row r="428" spans="1:9" x14ac:dyDescent="0.25">
      <c r="A428" s="1">
        <v>11000014</v>
      </c>
      <c r="B428" s="9" t="s">
        <v>1221</v>
      </c>
      <c r="C428" s="1" t="s">
        <v>1230</v>
      </c>
      <c r="E428" s="1" t="s">
        <v>1231</v>
      </c>
      <c r="F428" s="1" t="s">
        <v>1267</v>
      </c>
      <c r="G428" s="1" t="s">
        <v>1268</v>
      </c>
      <c r="H428" s="1" t="str">
        <f t="shared" si="7"/>
        <v>ZORA POL</v>
      </c>
      <c r="I428" s="4" t="s">
        <v>1269</v>
      </c>
    </row>
    <row r="429" spans="1:9" x14ac:dyDescent="0.25">
      <c r="A429" s="1">
        <v>11000015</v>
      </c>
      <c r="B429" s="9" t="s">
        <v>1221</v>
      </c>
      <c r="C429" s="1" t="s">
        <v>1230</v>
      </c>
      <c r="E429" s="1" t="s">
        <v>1231</v>
      </c>
      <c r="F429" s="1" t="s">
        <v>1270</v>
      </c>
      <c r="G429" s="1" t="s">
        <v>771</v>
      </c>
      <c r="H429" s="1" t="str">
        <f t="shared" si="7"/>
        <v>ANNA POUWELS</v>
      </c>
      <c r="I429" s="4" t="s">
        <v>1271</v>
      </c>
    </row>
    <row r="430" spans="1:9" x14ac:dyDescent="0.25">
      <c r="A430" s="1">
        <v>11000016</v>
      </c>
      <c r="B430" s="9" t="s">
        <v>1221</v>
      </c>
      <c r="C430" s="1" t="s">
        <v>1230</v>
      </c>
      <c r="E430" s="1" t="s">
        <v>1231</v>
      </c>
      <c r="F430" s="1" t="s">
        <v>1272</v>
      </c>
      <c r="G430" s="1" t="s">
        <v>1273</v>
      </c>
      <c r="H430" s="1" t="str">
        <f t="shared" si="7"/>
        <v>MADELEINE REGTERING</v>
      </c>
      <c r="I430" s="4" t="s">
        <v>1274</v>
      </c>
    </row>
    <row r="431" spans="1:9" x14ac:dyDescent="0.25">
      <c r="A431" s="1">
        <v>11000017</v>
      </c>
      <c r="B431" s="9" t="s">
        <v>1221</v>
      </c>
      <c r="C431" s="1" t="s">
        <v>1230</v>
      </c>
      <c r="E431" s="1" t="s">
        <v>1231</v>
      </c>
      <c r="F431" s="1" t="s">
        <v>1275</v>
      </c>
      <c r="G431" s="1" t="s">
        <v>1276</v>
      </c>
      <c r="H431" s="1" t="str">
        <f t="shared" si="7"/>
        <v>NOORTJE REIJNEN</v>
      </c>
      <c r="I431" s="4" t="s">
        <v>1277</v>
      </c>
    </row>
    <row r="432" spans="1:9" x14ac:dyDescent="0.25">
      <c r="A432" s="1">
        <v>11000018</v>
      </c>
      <c r="B432" s="9" t="s">
        <v>1221</v>
      </c>
      <c r="C432" s="1" t="s">
        <v>1230</v>
      </c>
      <c r="E432" s="1" t="s">
        <v>1231</v>
      </c>
      <c r="F432" s="1" t="s">
        <v>1278</v>
      </c>
      <c r="G432" s="1" t="s">
        <v>1260</v>
      </c>
      <c r="H432" s="1" t="str">
        <f t="shared" si="7"/>
        <v>ALYSSA RIGHARTS</v>
      </c>
      <c r="I432" s="4" t="s">
        <v>1279</v>
      </c>
    </row>
    <row r="433" spans="1:9" x14ac:dyDescent="0.25">
      <c r="A433" s="1">
        <v>11000019</v>
      </c>
      <c r="B433" s="9" t="s">
        <v>1221</v>
      </c>
      <c r="C433" s="1" t="s">
        <v>1230</v>
      </c>
      <c r="E433" s="1" t="s">
        <v>1231</v>
      </c>
      <c r="F433" s="1" t="s">
        <v>1280</v>
      </c>
      <c r="G433" s="1" t="s">
        <v>1281</v>
      </c>
      <c r="H433" s="1" t="str">
        <f t="shared" si="7"/>
        <v>MAROUSJA ROODENBURG</v>
      </c>
      <c r="I433" s="4" t="s">
        <v>1282</v>
      </c>
    </row>
    <row r="434" spans="1:9" x14ac:dyDescent="0.25">
      <c r="A434" s="1">
        <v>11000020</v>
      </c>
      <c r="B434" s="9" t="s">
        <v>1221</v>
      </c>
      <c r="C434" s="1" t="s">
        <v>1230</v>
      </c>
      <c r="E434" s="1" t="s">
        <v>1231</v>
      </c>
      <c r="F434" s="1" t="s">
        <v>1283</v>
      </c>
      <c r="G434" s="1" t="s">
        <v>354</v>
      </c>
      <c r="H434" s="1" t="str">
        <f t="shared" si="7"/>
        <v>JANE SEELEN</v>
      </c>
      <c r="I434" s="4" t="s">
        <v>1284</v>
      </c>
    </row>
    <row r="435" spans="1:9" x14ac:dyDescent="0.25">
      <c r="A435" s="1">
        <v>11000021</v>
      </c>
      <c r="B435" s="9" t="s">
        <v>1221</v>
      </c>
      <c r="C435" s="1" t="s">
        <v>1230</v>
      </c>
      <c r="E435" s="1" t="s">
        <v>1231</v>
      </c>
      <c r="F435" s="1" t="s">
        <v>1285</v>
      </c>
      <c r="G435" s="1" t="s">
        <v>718</v>
      </c>
      <c r="H435" s="1" t="str">
        <f t="shared" si="7"/>
        <v>CHANTAL UMMELS</v>
      </c>
      <c r="I435" s="4" t="s">
        <v>1286</v>
      </c>
    </row>
    <row r="436" spans="1:9" x14ac:dyDescent="0.25">
      <c r="A436" s="1">
        <v>11000022</v>
      </c>
      <c r="B436" s="9" t="s">
        <v>1221</v>
      </c>
      <c r="C436" s="1" t="s">
        <v>1230</v>
      </c>
      <c r="E436" s="1" t="s">
        <v>1231</v>
      </c>
      <c r="F436" s="1" t="s">
        <v>1287</v>
      </c>
      <c r="G436" s="1" t="s">
        <v>1288</v>
      </c>
      <c r="H436" s="1" t="str">
        <f t="shared" si="7"/>
        <v>YRA VAN DE BOOGAARD</v>
      </c>
      <c r="I436" s="4" t="s">
        <v>1289</v>
      </c>
    </row>
    <row r="437" spans="1:9" x14ac:dyDescent="0.25">
      <c r="A437" s="1">
        <v>11000023</v>
      </c>
      <c r="B437" s="9" t="s">
        <v>1221</v>
      </c>
      <c r="C437" s="1" t="s">
        <v>1230</v>
      </c>
      <c r="E437" s="1" t="s">
        <v>1231</v>
      </c>
      <c r="F437" s="1" t="s">
        <v>1290</v>
      </c>
      <c r="G437" s="1" t="s">
        <v>1291</v>
      </c>
      <c r="H437" s="1" t="str">
        <f t="shared" si="7"/>
        <v>FAY VAN DE BOSCH</v>
      </c>
      <c r="I437" s="4" t="s">
        <v>1292</v>
      </c>
    </row>
    <row r="438" spans="1:9" x14ac:dyDescent="0.25">
      <c r="A438" s="1">
        <v>11000024</v>
      </c>
      <c r="B438" s="9" t="s">
        <v>1221</v>
      </c>
      <c r="C438" s="1" t="s">
        <v>1230</v>
      </c>
      <c r="E438" s="1" t="s">
        <v>1231</v>
      </c>
      <c r="F438" s="1" t="s">
        <v>1293</v>
      </c>
      <c r="G438" s="1" t="s">
        <v>1294</v>
      </c>
      <c r="H438" s="1" t="str">
        <f t="shared" si="7"/>
        <v>NINTHE VAN RIEMSDIJK</v>
      </c>
      <c r="I438" s="4" t="s">
        <v>1295</v>
      </c>
    </row>
    <row r="439" spans="1:9" x14ac:dyDescent="0.25">
      <c r="A439" s="1">
        <v>11000025</v>
      </c>
      <c r="B439" s="9" t="s">
        <v>1221</v>
      </c>
      <c r="C439" s="1" t="s">
        <v>1230</v>
      </c>
      <c r="E439" s="1" t="s">
        <v>1231</v>
      </c>
      <c r="F439" s="1" t="s">
        <v>1296</v>
      </c>
      <c r="G439" s="1" t="s">
        <v>1297</v>
      </c>
      <c r="H439" s="1" t="str">
        <f t="shared" si="7"/>
        <v>DANIQUE VAN STRATEN</v>
      </c>
      <c r="I439" s="4" t="s">
        <v>1298</v>
      </c>
    </row>
    <row r="440" spans="1:9" x14ac:dyDescent="0.25">
      <c r="A440" s="1">
        <v>11000026</v>
      </c>
      <c r="B440" s="9" t="s">
        <v>1221</v>
      </c>
      <c r="C440" s="1" t="s">
        <v>1230</v>
      </c>
      <c r="E440" s="1" t="s">
        <v>1231</v>
      </c>
      <c r="F440" s="1" t="s">
        <v>1296</v>
      </c>
      <c r="G440" s="1" t="s">
        <v>1299</v>
      </c>
      <c r="H440" s="1" t="str">
        <f t="shared" si="7"/>
        <v>JAIMY VAN STRATEN</v>
      </c>
      <c r="I440" s="4" t="s">
        <v>1300</v>
      </c>
    </row>
    <row r="441" spans="1:9" x14ac:dyDescent="0.25">
      <c r="A441" s="1">
        <v>11000027</v>
      </c>
      <c r="B441" s="9" t="s">
        <v>1221</v>
      </c>
      <c r="C441" s="1" t="s">
        <v>1230</v>
      </c>
      <c r="E441" s="1" t="s">
        <v>1231</v>
      </c>
      <c r="F441" s="1" t="s">
        <v>1301</v>
      </c>
      <c r="G441" s="1" t="s">
        <v>1302</v>
      </c>
      <c r="H441" s="1" t="str">
        <f t="shared" si="7"/>
        <v>LINDSEY VELDMAN</v>
      </c>
      <c r="I441" s="4" t="s">
        <v>1303</v>
      </c>
    </row>
    <row r="442" spans="1:9" x14ac:dyDescent="0.25">
      <c r="A442" s="1">
        <v>11000028</v>
      </c>
      <c r="B442" s="9" t="s">
        <v>1221</v>
      </c>
      <c r="C442" s="1" t="s">
        <v>1230</v>
      </c>
      <c r="E442" s="1" t="s">
        <v>1231</v>
      </c>
      <c r="F442" s="1" t="s">
        <v>1304</v>
      </c>
      <c r="G442" s="1" t="s">
        <v>1305</v>
      </c>
      <c r="H442" s="1" t="str">
        <f t="shared" si="7"/>
        <v>NIENKE VISSERS</v>
      </c>
      <c r="I442" s="4" t="s">
        <v>1306</v>
      </c>
    </row>
    <row r="443" spans="1:9" x14ac:dyDescent="0.25">
      <c r="A443" s="1">
        <v>11000029</v>
      </c>
      <c r="B443" s="9" t="s">
        <v>1221</v>
      </c>
      <c r="C443" s="1" t="s">
        <v>1230</v>
      </c>
      <c r="E443" s="1" t="s">
        <v>1231</v>
      </c>
      <c r="F443" s="1" t="s">
        <v>1307</v>
      </c>
      <c r="G443" s="1" t="s">
        <v>1308</v>
      </c>
      <c r="H443" s="1" t="str">
        <f t="shared" si="7"/>
        <v>JOELLE VOGEL</v>
      </c>
      <c r="I443" s="4" t="s">
        <v>1309</v>
      </c>
    </row>
    <row r="444" spans="1:9" x14ac:dyDescent="0.25">
      <c r="A444" s="1">
        <v>11000030</v>
      </c>
      <c r="B444" s="9" t="s">
        <v>1221</v>
      </c>
      <c r="C444" s="1" t="s">
        <v>1230</v>
      </c>
      <c r="E444" s="1" t="s">
        <v>1231</v>
      </c>
      <c r="F444" s="1" t="s">
        <v>1310</v>
      </c>
      <c r="G444" s="1" t="s">
        <v>1311</v>
      </c>
      <c r="H444" s="1" t="str">
        <f t="shared" si="7"/>
        <v>FEMKE VOS</v>
      </c>
      <c r="I444" s="4" t="s">
        <v>1312</v>
      </c>
    </row>
    <row r="445" spans="1:9" x14ac:dyDescent="0.25">
      <c r="A445" s="1">
        <v>12000001</v>
      </c>
      <c r="B445" s="9" t="s">
        <v>1221</v>
      </c>
      <c r="C445" s="1" t="s">
        <v>1313</v>
      </c>
      <c r="E445" s="1" t="s">
        <v>1314</v>
      </c>
      <c r="F445" s="1" t="s">
        <v>1315</v>
      </c>
      <c r="G445" s="1" t="s">
        <v>1316</v>
      </c>
      <c r="H445" s="1" t="str">
        <f t="shared" si="7"/>
        <v>LAREYNA ROSALIA</v>
      </c>
      <c r="I445" s="4" t="s">
        <v>1317</v>
      </c>
    </row>
    <row r="446" spans="1:9" x14ac:dyDescent="0.25">
      <c r="A446" s="1">
        <v>13000001</v>
      </c>
      <c r="B446" s="9" t="s">
        <v>1318</v>
      </c>
      <c r="C446" s="1" t="s">
        <v>1319</v>
      </c>
      <c r="E446" s="1" t="s">
        <v>1320</v>
      </c>
      <c r="F446" s="1" t="s">
        <v>1321</v>
      </c>
      <c r="G446" s="1" t="s">
        <v>1322</v>
      </c>
      <c r="H446" s="1" t="str">
        <f t="shared" si="7"/>
        <v>PETRA SCHLAGMANNOVA</v>
      </c>
      <c r="I446" s="4" t="s">
        <v>1323</v>
      </c>
    </row>
    <row r="447" spans="1:9" x14ac:dyDescent="0.25">
      <c r="A447" s="1">
        <v>14000001</v>
      </c>
      <c r="B447" s="9" t="s">
        <v>1324</v>
      </c>
      <c r="C447" s="1" t="s">
        <v>1325</v>
      </c>
      <c r="E447" s="1" t="s">
        <v>1326</v>
      </c>
      <c r="F447" s="1" t="s">
        <v>1327</v>
      </c>
      <c r="G447" s="1" t="s">
        <v>1328</v>
      </c>
      <c r="H447" s="1" t="str">
        <f t="shared" si="7"/>
        <v>AYDINEDD TOCKAAY</v>
      </c>
      <c r="I447" s="4" t="s">
        <v>1329</v>
      </c>
    </row>
    <row r="448" spans="1:9" x14ac:dyDescent="0.25">
      <c r="A448" s="1">
        <v>14000002</v>
      </c>
      <c r="B448" s="9" t="s">
        <v>1324</v>
      </c>
      <c r="C448" s="1" t="s">
        <v>1325</v>
      </c>
      <c r="E448" s="1" t="s">
        <v>1326</v>
      </c>
      <c r="F448" s="1" t="s">
        <v>1330</v>
      </c>
      <c r="G448" s="1" t="s">
        <v>1331</v>
      </c>
      <c r="H448" s="1" t="str">
        <f t="shared" si="7"/>
        <v>SHURIMEENY JOSEPHINA</v>
      </c>
      <c r="I448" s="4" t="s">
        <v>1332</v>
      </c>
    </row>
    <row r="449" spans="1:9" x14ac:dyDescent="0.25">
      <c r="A449" s="1">
        <v>14000003</v>
      </c>
      <c r="B449" s="9" t="s">
        <v>1324</v>
      </c>
      <c r="C449" s="1" t="s">
        <v>1325</v>
      </c>
      <c r="E449" s="1" t="s">
        <v>1326</v>
      </c>
      <c r="F449" s="1" t="s">
        <v>1333</v>
      </c>
      <c r="G449" s="1" t="s">
        <v>1334</v>
      </c>
      <c r="H449" s="1" t="str">
        <f t="shared" si="7"/>
        <v>JINGXIN GUO</v>
      </c>
      <c r="I449" s="4" t="s">
        <v>1335</v>
      </c>
    </row>
    <row r="450" spans="1:9" x14ac:dyDescent="0.25">
      <c r="A450" s="1">
        <v>14000004</v>
      </c>
      <c r="B450" s="9" t="s">
        <v>1324</v>
      </c>
      <c r="C450" s="1" t="s">
        <v>1325</v>
      </c>
      <c r="E450" s="1" t="s">
        <v>1326</v>
      </c>
      <c r="F450" s="1" t="s">
        <v>1336</v>
      </c>
      <c r="G450" s="1" t="s">
        <v>1337</v>
      </c>
      <c r="H450" s="1" t="str">
        <f t="shared" si="7"/>
        <v>DI JOHNAITIS SEBASTIANA</v>
      </c>
      <c r="I450" s="4" t="s">
        <v>1338</v>
      </c>
    </row>
    <row r="451" spans="1:9" x14ac:dyDescent="0.25">
      <c r="A451" s="1">
        <v>15000001</v>
      </c>
      <c r="B451" s="9" t="s">
        <v>1110</v>
      </c>
      <c r="C451" s="1" t="s">
        <v>1339</v>
      </c>
      <c r="E451" s="1" t="s">
        <v>1340</v>
      </c>
      <c r="F451" s="1" t="s">
        <v>1341</v>
      </c>
      <c r="G451" s="1" t="s">
        <v>1342</v>
      </c>
      <c r="H451" s="1" t="str">
        <f t="shared" si="7"/>
        <v>FRAUKE BOONEN</v>
      </c>
      <c r="I451" s="4" t="s">
        <v>363</v>
      </c>
    </row>
    <row r="452" spans="1:9" x14ac:dyDescent="0.25">
      <c r="A452" s="1">
        <v>15000002</v>
      </c>
      <c r="B452" s="9" t="s">
        <v>1110</v>
      </c>
      <c r="C452" s="1" t="s">
        <v>1339</v>
      </c>
      <c r="E452" s="1" t="s">
        <v>1340</v>
      </c>
      <c r="F452" s="1" t="s">
        <v>1343</v>
      </c>
      <c r="G452" s="1" t="s">
        <v>1344</v>
      </c>
      <c r="H452" s="1" t="str">
        <f t="shared" si="7"/>
        <v>ROOS BRANTS</v>
      </c>
      <c r="I452" s="4" t="s">
        <v>1345</v>
      </c>
    </row>
    <row r="453" spans="1:9" x14ac:dyDescent="0.25">
      <c r="A453" s="1">
        <v>15000003</v>
      </c>
      <c r="B453" s="9" t="s">
        <v>1110</v>
      </c>
      <c r="C453" s="1" t="s">
        <v>1339</v>
      </c>
      <c r="E453" s="1" t="s">
        <v>1340</v>
      </c>
      <c r="F453" s="1" t="s">
        <v>1346</v>
      </c>
      <c r="G453" s="1" t="s">
        <v>1347</v>
      </c>
      <c r="H453" s="1" t="str">
        <f t="shared" si="7"/>
        <v>NINA BUFFEL</v>
      </c>
      <c r="I453" s="4" t="s">
        <v>1348</v>
      </c>
    </row>
    <row r="454" spans="1:9" x14ac:dyDescent="0.25">
      <c r="A454" s="1">
        <v>15000004</v>
      </c>
      <c r="B454" s="9" t="s">
        <v>1110</v>
      </c>
      <c r="C454" s="1" t="s">
        <v>1339</v>
      </c>
      <c r="E454" s="1" t="s">
        <v>1340</v>
      </c>
      <c r="F454" s="1" t="s">
        <v>1349</v>
      </c>
      <c r="G454" s="1" t="s">
        <v>1350</v>
      </c>
      <c r="H454" s="1" t="str">
        <f t="shared" si="7"/>
        <v>AUKE COOLS</v>
      </c>
      <c r="I454" s="4" t="s">
        <v>1351</v>
      </c>
    </row>
    <row r="455" spans="1:9" x14ac:dyDescent="0.25">
      <c r="A455" s="1">
        <v>15000005</v>
      </c>
      <c r="B455" s="9" t="s">
        <v>1110</v>
      </c>
      <c r="C455" s="1" t="s">
        <v>1339</v>
      </c>
      <c r="E455" s="1" t="s">
        <v>1340</v>
      </c>
      <c r="F455" s="1" t="s">
        <v>1352</v>
      </c>
      <c r="G455" s="1" t="s">
        <v>1353</v>
      </c>
      <c r="H455" s="1" t="str">
        <f t="shared" si="7"/>
        <v>MAGRITTE COSYN</v>
      </c>
      <c r="I455" s="4" t="s">
        <v>1354</v>
      </c>
    </row>
    <row r="456" spans="1:9" x14ac:dyDescent="0.25">
      <c r="A456" s="1">
        <v>15000006</v>
      </c>
      <c r="B456" s="9" t="s">
        <v>1110</v>
      </c>
      <c r="C456" s="1" t="s">
        <v>1339</v>
      </c>
      <c r="E456" s="1" t="s">
        <v>1340</v>
      </c>
      <c r="F456" s="1" t="s">
        <v>1355</v>
      </c>
      <c r="G456" s="1" t="s">
        <v>1356</v>
      </c>
      <c r="H456" s="1" t="str">
        <f t="shared" si="7"/>
        <v>YANA DAEMS</v>
      </c>
      <c r="I456" s="4" t="s">
        <v>1357</v>
      </c>
    </row>
    <row r="457" spans="1:9" x14ac:dyDescent="0.25">
      <c r="A457" s="1">
        <v>15000007</v>
      </c>
      <c r="B457" s="9" t="s">
        <v>1110</v>
      </c>
      <c r="C457" s="1" t="s">
        <v>1339</v>
      </c>
      <c r="E457" s="1" t="s">
        <v>1340</v>
      </c>
      <c r="F457" s="1" t="s">
        <v>1358</v>
      </c>
      <c r="G457" s="1" t="s">
        <v>1359</v>
      </c>
      <c r="H457" s="1" t="str">
        <f t="shared" si="7"/>
        <v>LIZE DE KEYZER</v>
      </c>
      <c r="I457" s="4" t="s">
        <v>1360</v>
      </c>
    </row>
    <row r="458" spans="1:9" x14ac:dyDescent="0.25">
      <c r="A458" s="1">
        <v>15000008</v>
      </c>
      <c r="B458" s="9" t="s">
        <v>1110</v>
      </c>
      <c r="C458" s="1" t="s">
        <v>1339</v>
      </c>
      <c r="E458" s="1" t="s">
        <v>1340</v>
      </c>
      <c r="F458" s="1" t="s">
        <v>1361</v>
      </c>
      <c r="G458" s="1" t="s">
        <v>1362</v>
      </c>
      <c r="H458" s="1" t="str">
        <f t="shared" si="7"/>
        <v>JULIETTE DE LAERE</v>
      </c>
      <c r="I458" s="4" t="s">
        <v>1363</v>
      </c>
    </row>
    <row r="459" spans="1:9" x14ac:dyDescent="0.25">
      <c r="A459" s="1">
        <v>15000009</v>
      </c>
      <c r="B459" s="9" t="s">
        <v>1110</v>
      </c>
      <c r="C459" s="1" t="s">
        <v>1339</v>
      </c>
      <c r="E459" s="1" t="s">
        <v>1340</v>
      </c>
      <c r="F459" s="1" t="s">
        <v>1364</v>
      </c>
      <c r="G459" s="1" t="s">
        <v>1163</v>
      </c>
      <c r="H459" s="1" t="str">
        <f t="shared" si="7"/>
        <v>ANNE DE SMET</v>
      </c>
      <c r="I459" s="4" t="s">
        <v>677</v>
      </c>
    </row>
    <row r="460" spans="1:9" x14ac:dyDescent="0.25">
      <c r="A460" s="1">
        <v>15000010</v>
      </c>
      <c r="B460" s="9" t="s">
        <v>1110</v>
      </c>
      <c r="C460" s="1" t="s">
        <v>1339</v>
      </c>
      <c r="E460" s="1" t="s">
        <v>1340</v>
      </c>
      <c r="F460" s="1" t="s">
        <v>1365</v>
      </c>
      <c r="G460" s="1" t="s">
        <v>906</v>
      </c>
      <c r="H460" s="1" t="str">
        <f t="shared" si="7"/>
        <v>VALENTINA DEMETS</v>
      </c>
      <c r="I460" s="4" t="s">
        <v>1366</v>
      </c>
    </row>
    <row r="461" spans="1:9" x14ac:dyDescent="0.25">
      <c r="A461" s="1">
        <v>15000011</v>
      </c>
      <c r="B461" s="9" t="s">
        <v>1110</v>
      </c>
      <c r="C461" s="1" t="s">
        <v>1339</v>
      </c>
      <c r="E461" s="1" t="s">
        <v>1340</v>
      </c>
      <c r="F461" s="1" t="s">
        <v>1367</v>
      </c>
      <c r="G461" s="1" t="s">
        <v>1368</v>
      </c>
      <c r="H461" s="1" t="str">
        <f t="shared" si="7"/>
        <v>LENI DEMUYT</v>
      </c>
      <c r="I461" s="4" t="s">
        <v>1369</v>
      </c>
    </row>
    <row r="462" spans="1:9" x14ac:dyDescent="0.25">
      <c r="A462" s="1">
        <v>15000012</v>
      </c>
      <c r="B462" s="9" t="s">
        <v>1110</v>
      </c>
      <c r="C462" s="1" t="s">
        <v>1339</v>
      </c>
      <c r="E462" s="1" t="s">
        <v>1340</v>
      </c>
      <c r="F462" s="1" t="s">
        <v>1370</v>
      </c>
      <c r="G462" s="1" t="s">
        <v>1371</v>
      </c>
      <c r="H462" s="1" t="str">
        <f t="shared" si="7"/>
        <v>ELISE DEN BAES</v>
      </c>
      <c r="I462" s="4" t="s">
        <v>1372</v>
      </c>
    </row>
    <row r="463" spans="1:9" x14ac:dyDescent="0.25">
      <c r="A463" s="1">
        <v>15000013</v>
      </c>
      <c r="B463" s="9" t="s">
        <v>1110</v>
      </c>
      <c r="C463" s="1" t="s">
        <v>1339</v>
      </c>
      <c r="E463" s="1" t="s">
        <v>1340</v>
      </c>
      <c r="F463" s="1" t="s">
        <v>1373</v>
      </c>
      <c r="G463" s="1" t="s">
        <v>1374</v>
      </c>
      <c r="H463" s="1" t="str">
        <f t="shared" si="7"/>
        <v>YSALINE DUPONT</v>
      </c>
      <c r="I463" s="4" t="s">
        <v>1375</v>
      </c>
    </row>
    <row r="464" spans="1:9" x14ac:dyDescent="0.25">
      <c r="A464" s="1">
        <v>15000014</v>
      </c>
      <c r="B464" s="9" t="s">
        <v>1110</v>
      </c>
      <c r="C464" s="1" t="s">
        <v>1339</v>
      </c>
      <c r="E464" s="1" t="s">
        <v>1340</v>
      </c>
      <c r="F464" s="1" t="s">
        <v>1376</v>
      </c>
      <c r="G464" s="1" t="s">
        <v>1105</v>
      </c>
      <c r="H464" s="1" t="str">
        <f t="shared" si="7"/>
        <v>KIRA LEYN</v>
      </c>
      <c r="I464" s="4" t="s">
        <v>716</v>
      </c>
    </row>
    <row r="465" spans="1:9" x14ac:dyDescent="0.25">
      <c r="A465" s="1">
        <v>15000015</v>
      </c>
      <c r="B465" s="9" t="s">
        <v>1110</v>
      </c>
      <c r="C465" s="1" t="s">
        <v>1339</v>
      </c>
      <c r="E465" s="1" t="s">
        <v>1340</v>
      </c>
      <c r="F465" s="1" t="s">
        <v>1377</v>
      </c>
      <c r="G465" s="1" t="s">
        <v>1378</v>
      </c>
      <c r="H465" s="1" t="str">
        <f t="shared" si="7"/>
        <v>LANI NEIRYNCK</v>
      </c>
      <c r="I465" s="4" t="s">
        <v>1379</v>
      </c>
    </row>
    <row r="466" spans="1:9" x14ac:dyDescent="0.25">
      <c r="A466" s="1">
        <v>15000016</v>
      </c>
      <c r="B466" s="9" t="s">
        <v>1110</v>
      </c>
      <c r="C466" s="1" t="s">
        <v>1339</v>
      </c>
      <c r="E466" s="1" t="s">
        <v>1340</v>
      </c>
      <c r="F466" s="1" t="s">
        <v>1380</v>
      </c>
      <c r="G466" s="1" t="s">
        <v>1381</v>
      </c>
      <c r="H466" s="1" t="str">
        <f t="shared" si="7"/>
        <v>FIEN SANDRA</v>
      </c>
      <c r="I466" s="4" t="s">
        <v>1382</v>
      </c>
    </row>
    <row r="467" spans="1:9" x14ac:dyDescent="0.25">
      <c r="A467" s="1">
        <v>15000017</v>
      </c>
      <c r="B467" s="9" t="s">
        <v>1110</v>
      </c>
      <c r="C467" s="1" t="s">
        <v>1339</v>
      </c>
      <c r="E467" s="1" t="s">
        <v>1340</v>
      </c>
      <c r="F467" s="1" t="s">
        <v>1383</v>
      </c>
      <c r="G467" s="1" t="s">
        <v>1384</v>
      </c>
      <c r="H467" s="1" t="str">
        <f t="shared" si="7"/>
        <v>PHILINE VAN TIEGHEM</v>
      </c>
      <c r="I467" s="4" t="s">
        <v>1385</v>
      </c>
    </row>
    <row r="468" spans="1:9" x14ac:dyDescent="0.25">
      <c r="A468" s="1">
        <v>15000018</v>
      </c>
      <c r="B468" s="9" t="s">
        <v>1110</v>
      </c>
      <c r="C468" s="1" t="s">
        <v>1339</v>
      </c>
      <c r="E468" s="1" t="s">
        <v>1340</v>
      </c>
      <c r="F468" s="1" t="s">
        <v>1386</v>
      </c>
      <c r="G468" s="1" t="s">
        <v>1145</v>
      </c>
      <c r="H468" s="1" t="str">
        <f t="shared" si="7"/>
        <v>EMMA VANHULLE</v>
      </c>
      <c r="I468" s="4" t="s">
        <v>1387</v>
      </c>
    </row>
    <row r="469" spans="1:9" x14ac:dyDescent="0.25">
      <c r="A469" s="1">
        <v>15000019</v>
      </c>
      <c r="B469" s="9" t="s">
        <v>1110</v>
      </c>
      <c r="C469" s="1" t="s">
        <v>1339</v>
      </c>
      <c r="E469" s="1" t="s">
        <v>1340</v>
      </c>
      <c r="F469" s="1" t="s">
        <v>1388</v>
      </c>
      <c r="G469" s="1" t="s">
        <v>1389</v>
      </c>
      <c r="H469" s="1" t="str">
        <f t="shared" si="7"/>
        <v>RAISA VANROBAEYS</v>
      </c>
      <c r="I469" s="4" t="s">
        <v>1390</v>
      </c>
    </row>
    <row r="470" spans="1:9" x14ac:dyDescent="0.25">
      <c r="A470" s="1">
        <v>15000020</v>
      </c>
      <c r="B470" s="9" t="s">
        <v>1110</v>
      </c>
      <c r="C470" s="1" t="s">
        <v>1339</v>
      </c>
      <c r="E470" s="1" t="s">
        <v>1340</v>
      </c>
      <c r="F470" s="1" t="s">
        <v>1391</v>
      </c>
      <c r="G470" s="1" t="s">
        <v>1114</v>
      </c>
      <c r="H470" s="1" t="str">
        <f t="shared" si="7"/>
        <v>JULIE VIVEY</v>
      </c>
      <c r="I470" s="4" t="s">
        <v>1392</v>
      </c>
    </row>
    <row r="471" spans="1:9" x14ac:dyDescent="0.25">
      <c r="A471" s="1">
        <v>15000021</v>
      </c>
      <c r="B471" s="9" t="s">
        <v>1110</v>
      </c>
      <c r="C471" s="1" t="s">
        <v>1339</v>
      </c>
      <c r="E471" s="1" t="s">
        <v>1340</v>
      </c>
      <c r="F471" s="1" t="s">
        <v>1393</v>
      </c>
      <c r="G471" s="1" t="s">
        <v>1394</v>
      </c>
      <c r="H471" s="1" t="str">
        <f t="shared" si="7"/>
        <v>RENSKE VOET</v>
      </c>
      <c r="I471" s="4" t="s">
        <v>1395</v>
      </c>
    </row>
    <row r="472" spans="1:9" x14ac:dyDescent="0.25">
      <c r="A472" s="1">
        <v>15000022</v>
      </c>
      <c r="B472" s="9" t="s">
        <v>1110</v>
      </c>
      <c r="C472" s="1" t="s">
        <v>1339</v>
      </c>
      <c r="E472" s="1" t="s">
        <v>1340</v>
      </c>
      <c r="F472" s="1" t="s">
        <v>1396</v>
      </c>
      <c r="G472" s="1" t="s">
        <v>1397</v>
      </c>
      <c r="H472" s="1" t="str">
        <f t="shared" si="7"/>
        <v>AUBE WASTYN</v>
      </c>
      <c r="I472" s="4" t="s">
        <v>1398</v>
      </c>
    </row>
    <row r="473" spans="1:9" x14ac:dyDescent="0.25">
      <c r="A473" s="1">
        <v>16000001</v>
      </c>
      <c r="B473" s="9" t="s">
        <v>1399</v>
      </c>
      <c r="C473" s="1" t="s">
        <v>1400</v>
      </c>
      <c r="E473" s="1" t="s">
        <v>1401</v>
      </c>
      <c r="F473" s="1" t="s">
        <v>1402</v>
      </c>
      <c r="G473" s="1" t="s">
        <v>1403</v>
      </c>
      <c r="H473" s="1" t="str">
        <f t="shared" si="7"/>
        <v>ADA ARAN CIRERA</v>
      </c>
      <c r="I473" s="4" t="s">
        <v>1404</v>
      </c>
    </row>
    <row r="474" spans="1:9" x14ac:dyDescent="0.25">
      <c r="A474" s="1">
        <v>16000002</v>
      </c>
      <c r="B474" s="9" t="s">
        <v>1399</v>
      </c>
      <c r="C474" s="1" t="s">
        <v>1400</v>
      </c>
      <c r="E474" s="1" t="s">
        <v>1401</v>
      </c>
      <c r="F474" s="1" t="s">
        <v>1405</v>
      </c>
      <c r="G474" s="1" t="s">
        <v>160</v>
      </c>
      <c r="H474" s="1" t="str">
        <f t="shared" si="7"/>
        <v>HELENA FONOLLEDA GUELL</v>
      </c>
      <c r="I474" s="4" t="s">
        <v>1406</v>
      </c>
    </row>
    <row r="475" spans="1:9" x14ac:dyDescent="0.25">
      <c r="A475" s="1">
        <v>16000003</v>
      </c>
      <c r="B475" s="9" t="s">
        <v>1399</v>
      </c>
      <c r="C475" s="1" t="s">
        <v>1400</v>
      </c>
      <c r="E475" s="1" t="s">
        <v>1401</v>
      </c>
      <c r="F475" s="1" t="s">
        <v>1407</v>
      </c>
      <c r="G475" s="1" t="s">
        <v>1408</v>
      </c>
      <c r="H475" s="1" t="str">
        <f t="shared" si="7"/>
        <v>NEUS GUSTAVSSON ROBERT</v>
      </c>
      <c r="I475" s="4" t="s">
        <v>1409</v>
      </c>
    </row>
    <row r="476" spans="1:9" x14ac:dyDescent="0.25">
      <c r="A476" s="1">
        <v>16000004</v>
      </c>
      <c r="B476" s="9" t="s">
        <v>1399</v>
      </c>
      <c r="C476" s="1" t="s">
        <v>1400</v>
      </c>
      <c r="E476" s="1" t="s">
        <v>1401</v>
      </c>
      <c r="F476" s="1" t="s">
        <v>1410</v>
      </c>
      <c r="G476" s="1" t="s">
        <v>1411</v>
      </c>
      <c r="H476" s="1" t="str">
        <f t="shared" si="7"/>
        <v>ZOE PALAU ALCAIDE</v>
      </c>
      <c r="I476" s="4" t="s">
        <v>1412</v>
      </c>
    </row>
    <row r="477" spans="1:9" x14ac:dyDescent="0.25">
      <c r="A477" s="1">
        <v>16000005</v>
      </c>
      <c r="B477" s="9" t="s">
        <v>1399</v>
      </c>
      <c r="C477" s="1" t="s">
        <v>1400</v>
      </c>
      <c r="E477" s="1" t="s">
        <v>1401</v>
      </c>
      <c r="F477" s="1" t="s">
        <v>1413</v>
      </c>
      <c r="G477" s="1" t="s">
        <v>1414</v>
      </c>
      <c r="H477" s="1" t="str">
        <f t="shared" si="7"/>
        <v>JASMINE SERRANO STEKSOVA</v>
      </c>
      <c r="I477" s="4" t="s">
        <v>1415</v>
      </c>
    </row>
    <row r="478" spans="1:9" x14ac:dyDescent="0.25">
      <c r="A478" s="1">
        <v>16000006</v>
      </c>
      <c r="B478" s="9" t="s">
        <v>1399</v>
      </c>
      <c r="C478" s="1" t="s">
        <v>1400</v>
      </c>
      <c r="E478" s="1" t="s">
        <v>1401</v>
      </c>
      <c r="F478" s="1" t="s">
        <v>1416</v>
      </c>
      <c r="G478" s="1" t="s">
        <v>1417</v>
      </c>
      <c r="H478" s="1" t="str">
        <f t="shared" si="7"/>
        <v>MAR TORRA MANGOT</v>
      </c>
      <c r="I478" s="4" t="s">
        <v>1418</v>
      </c>
    </row>
    <row r="479" spans="1:9" x14ac:dyDescent="0.25">
      <c r="A479" s="1">
        <v>17000001</v>
      </c>
      <c r="B479" s="9" t="s">
        <v>1083</v>
      </c>
      <c r="C479" s="1" t="s">
        <v>1419</v>
      </c>
      <c r="E479" s="1" t="s">
        <v>1420</v>
      </c>
      <c r="F479" s="1" t="s">
        <v>1421</v>
      </c>
      <c r="G479" s="1" t="s">
        <v>1422</v>
      </c>
      <c r="H479" s="1" t="str">
        <f t="shared" si="7"/>
        <v>ALISA PODGURSKA</v>
      </c>
      <c r="I479" s="4" t="s">
        <v>1423</v>
      </c>
    </row>
    <row r="480" spans="1:9" x14ac:dyDescent="0.25">
      <c r="A480" s="1">
        <v>18000001</v>
      </c>
      <c r="B480" s="9" t="s">
        <v>1118</v>
      </c>
      <c r="C480" s="18" t="s">
        <v>1119</v>
      </c>
      <c r="E480" s="1" t="s">
        <v>1424</v>
      </c>
      <c r="F480" s="1" t="s">
        <v>1121</v>
      </c>
      <c r="G480" s="1" t="s">
        <v>1122</v>
      </c>
      <c r="H480" s="1" t="str">
        <f t="shared" si="7"/>
        <v>IRIA LUGILDE</v>
      </c>
      <c r="I480" s="4" t="s">
        <v>1123</v>
      </c>
    </row>
    <row r="481" spans="1:9" x14ac:dyDescent="0.25">
      <c r="A481" s="1">
        <v>19000001</v>
      </c>
      <c r="B481" s="9" t="s">
        <v>1118</v>
      </c>
      <c r="C481" s="1" t="s">
        <v>1425</v>
      </c>
      <c r="E481" s="1" t="s">
        <v>1426</v>
      </c>
      <c r="F481" s="1" t="s">
        <v>1427</v>
      </c>
      <c r="G481" s="1" t="s">
        <v>1428</v>
      </c>
      <c r="H481" s="1" t="str">
        <f t="shared" si="7"/>
        <v>AITANA GARCIA ALVAREZ</v>
      </c>
      <c r="I481" s="4" t="s">
        <v>1429</v>
      </c>
    </row>
    <row r="482" spans="1:9" x14ac:dyDescent="0.25">
      <c r="A482" s="1">
        <v>19000002</v>
      </c>
      <c r="B482" s="9" t="s">
        <v>1118</v>
      </c>
      <c r="C482" s="1" t="s">
        <v>1425</v>
      </c>
      <c r="E482" s="1" t="s">
        <v>1426</v>
      </c>
      <c r="F482" s="1" t="s">
        <v>1430</v>
      </c>
      <c r="G482" s="1" t="s">
        <v>116</v>
      </c>
      <c r="H482" s="1" t="str">
        <f t="shared" si="7"/>
        <v xml:space="preserve">MARIA ESCOBAR CUEVA </v>
      </c>
      <c r="I482" s="4" t="s">
        <v>1431</v>
      </c>
    </row>
    <row r="483" spans="1:9" x14ac:dyDescent="0.25">
      <c r="A483" s="1">
        <v>19000003</v>
      </c>
      <c r="B483" s="9" t="s">
        <v>1118</v>
      </c>
      <c r="C483" s="1" t="s">
        <v>1425</v>
      </c>
      <c r="E483" s="1" t="s">
        <v>1426</v>
      </c>
      <c r="F483" s="1" t="s">
        <v>1432</v>
      </c>
      <c r="G483" s="1" t="s">
        <v>1433</v>
      </c>
      <c r="H483" s="1" t="str">
        <f t="shared" ref="H483:H546" si="8">G483&amp;" "&amp;F483</f>
        <v>GEMA VILLA ALVAREZ</v>
      </c>
      <c r="I483" s="4" t="s">
        <v>1434</v>
      </c>
    </row>
    <row r="484" spans="1:9" x14ac:dyDescent="0.25">
      <c r="A484" s="1">
        <v>214974</v>
      </c>
      <c r="B484" s="9" t="s">
        <v>228</v>
      </c>
      <c r="C484" s="1" t="s">
        <v>229</v>
      </c>
      <c r="D484" s="1" t="s">
        <v>230</v>
      </c>
      <c r="E484" s="1" t="s">
        <v>231</v>
      </c>
      <c r="F484" s="1" t="s">
        <v>1435</v>
      </c>
      <c r="G484" s="1" t="s">
        <v>1436</v>
      </c>
      <c r="H484" s="1" t="str">
        <f t="shared" si="8"/>
        <v>GONCALO MAURICIO RODRIGUES</v>
      </c>
      <c r="I484" s="4" t="s">
        <v>1437</v>
      </c>
    </row>
    <row r="485" spans="1:9" x14ac:dyDescent="0.25">
      <c r="A485" s="12">
        <v>105525</v>
      </c>
      <c r="B485" s="1" t="s">
        <v>306</v>
      </c>
      <c r="C485" s="1" t="s">
        <v>626</v>
      </c>
      <c r="D485" s="1" t="s">
        <v>627</v>
      </c>
      <c r="E485" s="1" t="s">
        <v>628</v>
      </c>
      <c r="F485" s="12" t="s">
        <v>1438</v>
      </c>
      <c r="G485" s="12" t="s">
        <v>1439</v>
      </c>
      <c r="H485" s="1" t="str">
        <f t="shared" si="8"/>
        <v>SUSANA TERESA FAGULHA</v>
      </c>
      <c r="I485" s="17" t="s">
        <v>1440</v>
      </c>
    </row>
    <row r="486" spans="1:9" x14ac:dyDescent="0.25">
      <c r="A486" s="12">
        <v>122228</v>
      </c>
      <c r="B486" s="1" t="s">
        <v>306</v>
      </c>
      <c r="C486" s="1" t="s">
        <v>626</v>
      </c>
      <c r="D486" s="1" t="s">
        <v>627</v>
      </c>
      <c r="E486" s="1" t="s">
        <v>628</v>
      </c>
      <c r="F486" s="12" t="s">
        <v>1441</v>
      </c>
      <c r="G486" s="12" t="s">
        <v>233</v>
      </c>
      <c r="H486" s="1" t="str">
        <f t="shared" si="8"/>
        <v>MARTA RIBEIRO DIAS</v>
      </c>
      <c r="I486" s="17" t="s">
        <v>1442</v>
      </c>
    </row>
    <row r="487" spans="1:9" x14ac:dyDescent="0.25">
      <c r="A487" s="1">
        <v>216778</v>
      </c>
      <c r="B487" s="1" t="s">
        <v>313</v>
      </c>
      <c r="C487" s="1" t="s">
        <v>830</v>
      </c>
      <c r="D487" s="1" t="s">
        <v>831</v>
      </c>
      <c r="E487" s="1" t="s">
        <v>832</v>
      </c>
      <c r="F487" s="12" t="s">
        <v>1443</v>
      </c>
      <c r="G487" s="12" t="s">
        <v>1444</v>
      </c>
      <c r="H487" s="1" t="str">
        <f t="shared" si="8"/>
        <v>MIGUEL TORRES VALENTE</v>
      </c>
      <c r="I487" s="17" t="s">
        <v>293</v>
      </c>
    </row>
    <row r="488" spans="1:9" x14ac:dyDescent="0.25">
      <c r="A488" s="12">
        <v>216775</v>
      </c>
      <c r="B488" s="1" t="s">
        <v>313</v>
      </c>
      <c r="C488" s="1" t="s">
        <v>830</v>
      </c>
      <c r="D488" s="1" t="s">
        <v>831</v>
      </c>
      <c r="E488" s="1" t="s">
        <v>832</v>
      </c>
      <c r="F488" s="12" t="s">
        <v>1445</v>
      </c>
      <c r="G488" s="12" t="s">
        <v>1446</v>
      </c>
      <c r="H488" s="1" t="str">
        <f t="shared" si="8"/>
        <v>JOAO PEDRO PEREIRA</v>
      </c>
      <c r="I488" s="17" t="s">
        <v>1447</v>
      </c>
    </row>
    <row r="489" spans="1:9" x14ac:dyDescent="0.25">
      <c r="A489" s="12">
        <v>216776</v>
      </c>
      <c r="B489" s="1" t="s">
        <v>313</v>
      </c>
      <c r="C489" s="1" t="s">
        <v>830</v>
      </c>
      <c r="D489" s="1" t="s">
        <v>831</v>
      </c>
      <c r="E489" s="1" t="s">
        <v>832</v>
      </c>
      <c r="F489" s="12" t="s">
        <v>1448</v>
      </c>
      <c r="G489" s="12" t="s">
        <v>1436</v>
      </c>
      <c r="H489" s="1" t="str">
        <f t="shared" si="8"/>
        <v>GONCALO GODINHO GONCALVES</v>
      </c>
      <c r="I489" s="17" t="s">
        <v>1449</v>
      </c>
    </row>
    <row r="490" spans="1:9" x14ac:dyDescent="0.25">
      <c r="A490" s="12">
        <v>216777</v>
      </c>
      <c r="B490" s="1" t="s">
        <v>313</v>
      </c>
      <c r="C490" s="1" t="s">
        <v>830</v>
      </c>
      <c r="D490" s="1" t="s">
        <v>831</v>
      </c>
      <c r="E490" s="1" t="s">
        <v>832</v>
      </c>
      <c r="F490" s="12" t="s">
        <v>1445</v>
      </c>
      <c r="G490" s="12" t="s">
        <v>1446</v>
      </c>
      <c r="H490" s="1" t="str">
        <f t="shared" si="8"/>
        <v>JOAO PEDRO PEREIRA</v>
      </c>
      <c r="I490" s="17" t="s">
        <v>1450</v>
      </c>
    </row>
    <row r="491" spans="1:9" x14ac:dyDescent="0.25">
      <c r="A491" s="10">
        <v>215060</v>
      </c>
      <c r="B491" s="1" t="s">
        <v>313</v>
      </c>
      <c r="C491" s="1" t="s">
        <v>830</v>
      </c>
      <c r="D491" s="1" t="s">
        <v>831</v>
      </c>
      <c r="E491" s="1" t="s">
        <v>832</v>
      </c>
      <c r="F491" s="12" t="s">
        <v>1451</v>
      </c>
      <c r="G491" s="12" t="s">
        <v>273</v>
      </c>
      <c r="H491" s="1" t="str">
        <f t="shared" si="8"/>
        <v>MIRIAM JESUS MANARTE</v>
      </c>
      <c r="I491" s="17" t="s">
        <v>1452</v>
      </c>
    </row>
    <row r="492" spans="1:9" x14ac:dyDescent="0.25">
      <c r="A492" s="10">
        <v>212436</v>
      </c>
      <c r="B492" s="1" t="s">
        <v>313</v>
      </c>
      <c r="C492" s="1" t="s">
        <v>830</v>
      </c>
      <c r="D492" s="1" t="s">
        <v>831</v>
      </c>
      <c r="E492" s="1" t="s">
        <v>832</v>
      </c>
      <c r="F492" s="12" t="s">
        <v>1453</v>
      </c>
      <c r="G492" s="12" t="s">
        <v>327</v>
      </c>
      <c r="H492" s="1" t="str">
        <f t="shared" si="8"/>
        <v>MARGARIDA RODRIGUES FERREIRA</v>
      </c>
      <c r="I492" s="17" t="s">
        <v>1454</v>
      </c>
    </row>
    <row r="493" spans="1:9" x14ac:dyDescent="0.25">
      <c r="A493" s="10">
        <v>206009</v>
      </c>
      <c r="B493" s="1" t="s">
        <v>313</v>
      </c>
      <c r="C493" s="1" t="s">
        <v>830</v>
      </c>
      <c r="D493" s="1" t="s">
        <v>831</v>
      </c>
      <c r="E493" s="1" t="s">
        <v>832</v>
      </c>
      <c r="F493" s="12" t="s">
        <v>1455</v>
      </c>
      <c r="G493" s="12" t="s">
        <v>478</v>
      </c>
      <c r="H493" s="1" t="str">
        <f t="shared" si="8"/>
        <v>LARA ALMEIDA MORETE</v>
      </c>
      <c r="I493" s="17" t="s">
        <v>1456</v>
      </c>
    </row>
    <row r="494" spans="1:9" x14ac:dyDescent="0.25">
      <c r="A494" s="10">
        <v>212443</v>
      </c>
      <c r="B494" s="1" t="s">
        <v>313</v>
      </c>
      <c r="C494" s="1" t="s">
        <v>830</v>
      </c>
      <c r="D494" s="1" t="s">
        <v>831</v>
      </c>
      <c r="E494" s="1" t="s">
        <v>832</v>
      </c>
      <c r="F494" s="12" t="s">
        <v>371</v>
      </c>
      <c r="G494" s="12" t="s">
        <v>116</v>
      </c>
      <c r="H494" s="1" t="str">
        <f t="shared" si="8"/>
        <v>MARIA PINTO SOUSA</v>
      </c>
      <c r="I494" s="17" t="s">
        <v>1457</v>
      </c>
    </row>
    <row r="495" spans="1:9" x14ac:dyDescent="0.25">
      <c r="A495" s="10">
        <v>209089</v>
      </c>
      <c r="B495" s="1" t="s">
        <v>313</v>
      </c>
      <c r="C495" s="1" t="s">
        <v>830</v>
      </c>
      <c r="D495" s="1" t="s">
        <v>831</v>
      </c>
      <c r="E495" s="1" t="s">
        <v>832</v>
      </c>
      <c r="F495" s="12" t="s">
        <v>1458</v>
      </c>
      <c r="G495" s="12" t="s">
        <v>204</v>
      </c>
      <c r="H495" s="1" t="str">
        <f t="shared" si="8"/>
        <v>MATILDE OLIVEIRA COSTA</v>
      </c>
      <c r="I495" s="17" t="s">
        <v>1459</v>
      </c>
    </row>
    <row r="496" spans="1:9" x14ac:dyDescent="0.25">
      <c r="A496" s="10">
        <v>216774</v>
      </c>
      <c r="B496" s="1" t="s">
        <v>313</v>
      </c>
      <c r="C496" s="1" t="s">
        <v>830</v>
      </c>
      <c r="D496" s="1" t="s">
        <v>831</v>
      </c>
      <c r="E496" s="1" t="s">
        <v>832</v>
      </c>
      <c r="F496" s="12" t="s">
        <v>1460</v>
      </c>
      <c r="G496" s="12" t="s">
        <v>138</v>
      </c>
      <c r="H496" s="1" t="str">
        <f t="shared" si="8"/>
        <v>SOFIA OLIVEIRA SILVA</v>
      </c>
      <c r="I496" s="17" t="s">
        <v>1461</v>
      </c>
    </row>
    <row r="497" spans="1:9" x14ac:dyDescent="0.25">
      <c r="A497" s="12">
        <v>106609</v>
      </c>
      <c r="B497" s="1" t="s">
        <v>111</v>
      </c>
      <c r="C497" s="1" t="s">
        <v>112</v>
      </c>
      <c r="D497" s="1" t="s">
        <v>113</v>
      </c>
      <c r="E497" s="1" t="s">
        <v>114</v>
      </c>
      <c r="F497" s="12" t="s">
        <v>1462</v>
      </c>
      <c r="G497" s="12" t="s">
        <v>135</v>
      </c>
      <c r="H497" s="1" t="str">
        <f t="shared" si="8"/>
        <v>MARIANA SOFIA CORREIA</v>
      </c>
      <c r="I497" s="17" t="s">
        <v>1463</v>
      </c>
    </row>
    <row r="498" spans="1:9" x14ac:dyDescent="0.25">
      <c r="A498" s="10">
        <v>216139</v>
      </c>
      <c r="B498" s="1" t="s">
        <v>111</v>
      </c>
      <c r="C498" s="1" t="s">
        <v>112</v>
      </c>
      <c r="D498" s="1" t="s">
        <v>113</v>
      </c>
      <c r="E498" s="1" t="s">
        <v>114</v>
      </c>
      <c r="F498" s="12" t="s">
        <v>1464</v>
      </c>
      <c r="G498" s="12" t="s">
        <v>135</v>
      </c>
      <c r="H498" s="1" t="str">
        <f t="shared" si="8"/>
        <v>MARIANA MARTINS SOARES</v>
      </c>
      <c r="I498" s="17" t="s">
        <v>1465</v>
      </c>
    </row>
    <row r="499" spans="1:9" x14ac:dyDescent="0.25">
      <c r="A499" s="10">
        <v>216569</v>
      </c>
      <c r="B499" s="1" t="s">
        <v>111</v>
      </c>
      <c r="C499" s="1" t="s">
        <v>112</v>
      </c>
      <c r="D499" s="1" t="s">
        <v>113</v>
      </c>
      <c r="E499" s="1" t="s">
        <v>114</v>
      </c>
      <c r="F499" s="12" t="s">
        <v>1466</v>
      </c>
      <c r="G499" s="12" t="s">
        <v>1467</v>
      </c>
      <c r="H499" s="1" t="str">
        <f t="shared" si="8"/>
        <v>ANASTASIIA FOMICHENKO</v>
      </c>
      <c r="I499" s="17" t="s">
        <v>1468</v>
      </c>
    </row>
    <row r="500" spans="1:9" x14ac:dyDescent="0.25">
      <c r="A500" s="12">
        <v>213637</v>
      </c>
      <c r="B500" s="1" t="s">
        <v>336</v>
      </c>
      <c r="C500" s="1" t="s">
        <v>517</v>
      </c>
      <c r="D500" s="1" t="s">
        <v>518</v>
      </c>
      <c r="E500" s="1" t="s">
        <v>519</v>
      </c>
      <c r="F500" s="12" t="s">
        <v>1469</v>
      </c>
      <c r="G500" s="12" t="s">
        <v>241</v>
      </c>
      <c r="H500" s="1" t="str">
        <f t="shared" si="8"/>
        <v>INES OLIVEIRA XAVIER</v>
      </c>
      <c r="I500" s="17" t="s">
        <v>1470</v>
      </c>
    </row>
    <row r="501" spans="1:9" x14ac:dyDescent="0.25">
      <c r="A501" s="12">
        <v>213639</v>
      </c>
      <c r="B501" s="1" t="s">
        <v>336</v>
      </c>
      <c r="C501" s="1" t="s">
        <v>517</v>
      </c>
      <c r="D501" s="1" t="s">
        <v>518</v>
      </c>
      <c r="E501" s="1" t="s">
        <v>519</v>
      </c>
      <c r="F501" s="12" t="s">
        <v>1471</v>
      </c>
      <c r="G501" s="12" t="s">
        <v>327</v>
      </c>
      <c r="H501" s="1" t="str">
        <f t="shared" si="8"/>
        <v>MARGARIDA GUADALUPE CASTRO</v>
      </c>
      <c r="I501" s="17" t="s">
        <v>1472</v>
      </c>
    </row>
    <row r="502" spans="1:9" x14ac:dyDescent="0.25">
      <c r="A502" s="10">
        <v>104948</v>
      </c>
      <c r="B502" s="1" t="s">
        <v>336</v>
      </c>
      <c r="C502" s="1" t="s">
        <v>517</v>
      </c>
      <c r="D502" s="1" t="s">
        <v>518</v>
      </c>
      <c r="E502" s="1" t="s">
        <v>519</v>
      </c>
      <c r="F502" s="12" t="s">
        <v>1473</v>
      </c>
      <c r="G502" s="12" t="s">
        <v>169</v>
      </c>
      <c r="H502" s="1" t="str">
        <f t="shared" si="8"/>
        <v>ANA RAQUEL AZEVEDO</v>
      </c>
      <c r="I502" s="17" t="s">
        <v>1474</v>
      </c>
    </row>
    <row r="503" spans="1:9" x14ac:dyDescent="0.25">
      <c r="A503" s="1">
        <v>131115</v>
      </c>
      <c r="B503" s="1" t="s">
        <v>336</v>
      </c>
      <c r="C503" s="1" t="s">
        <v>517</v>
      </c>
      <c r="D503" s="1" t="s">
        <v>518</v>
      </c>
      <c r="E503" s="1" t="s">
        <v>519</v>
      </c>
      <c r="F503" s="12" t="s">
        <v>1475</v>
      </c>
      <c r="G503" s="12" t="s">
        <v>169</v>
      </c>
      <c r="H503" s="1" t="str">
        <f t="shared" si="8"/>
        <v>ANA CLAUDIA ARAUJO</v>
      </c>
      <c r="I503" s="17" t="s">
        <v>1476</v>
      </c>
    </row>
    <row r="504" spans="1:9" x14ac:dyDescent="0.25">
      <c r="A504" s="1">
        <v>20000001</v>
      </c>
      <c r="B504" s="1" t="s">
        <v>1477</v>
      </c>
      <c r="C504" s="1" t="s">
        <v>1478</v>
      </c>
      <c r="E504" s="1" t="s">
        <v>1479</v>
      </c>
      <c r="F504" s="12" t="s">
        <v>1480</v>
      </c>
      <c r="G504" s="12" t="s">
        <v>1481</v>
      </c>
      <c r="H504" s="1" t="str">
        <f t="shared" si="8"/>
        <v>ZEA MONTFORT</v>
      </c>
      <c r="I504" s="17" t="s">
        <v>1482</v>
      </c>
    </row>
    <row r="505" spans="1:9" x14ac:dyDescent="0.25">
      <c r="A505" s="1">
        <v>20000002</v>
      </c>
      <c r="B505" s="1" t="s">
        <v>1477</v>
      </c>
      <c r="C505" s="1" t="s">
        <v>1478</v>
      </c>
      <c r="E505" s="1" t="s">
        <v>1479</v>
      </c>
      <c r="F505" s="12" t="s">
        <v>1483</v>
      </c>
      <c r="G505" s="12" t="s">
        <v>1484</v>
      </c>
      <c r="H505" s="1" t="str">
        <f t="shared" si="8"/>
        <v>EMILY RUGGIER</v>
      </c>
      <c r="I505" s="17" t="s">
        <v>1485</v>
      </c>
    </row>
    <row r="506" spans="1:9" x14ac:dyDescent="0.25">
      <c r="A506" s="1">
        <v>20000003</v>
      </c>
      <c r="B506" s="1" t="s">
        <v>1477</v>
      </c>
      <c r="C506" s="1" t="s">
        <v>1478</v>
      </c>
      <c r="E506" s="1" t="s">
        <v>1479</v>
      </c>
      <c r="F506" s="12" t="s">
        <v>1486</v>
      </c>
      <c r="G506" s="12" t="s">
        <v>1487</v>
      </c>
      <c r="H506" s="1" t="str">
        <f t="shared" si="8"/>
        <v>MARTINA MOVTCHAN</v>
      </c>
      <c r="I506" s="17" t="s">
        <v>1488</v>
      </c>
    </row>
    <row r="507" spans="1:9" x14ac:dyDescent="0.25">
      <c r="A507" s="1">
        <v>20000004</v>
      </c>
      <c r="B507" s="1" t="s">
        <v>1477</v>
      </c>
      <c r="C507" s="1" t="s">
        <v>1478</v>
      </c>
      <c r="E507" s="1" t="s">
        <v>1479</v>
      </c>
      <c r="F507" s="12" t="s">
        <v>1489</v>
      </c>
      <c r="G507" s="12" t="s">
        <v>1490</v>
      </c>
      <c r="H507" s="1" t="str">
        <f t="shared" si="8"/>
        <v>DAVIDA BONANNO</v>
      </c>
      <c r="I507" s="17" t="s">
        <v>587</v>
      </c>
    </row>
    <row r="508" spans="1:9" x14ac:dyDescent="0.25">
      <c r="A508" s="1">
        <v>20000005</v>
      </c>
      <c r="B508" s="1" t="s">
        <v>1477</v>
      </c>
      <c r="C508" s="1" t="s">
        <v>1478</v>
      </c>
      <c r="E508" s="1" t="s">
        <v>1479</v>
      </c>
      <c r="F508" s="12" t="s">
        <v>1491</v>
      </c>
      <c r="G508" s="12" t="s">
        <v>169</v>
      </c>
      <c r="H508" s="1" t="str">
        <f t="shared" si="8"/>
        <v>ANA CULIC</v>
      </c>
      <c r="I508" s="17" t="s">
        <v>1492</v>
      </c>
    </row>
    <row r="509" spans="1:9" x14ac:dyDescent="0.25">
      <c r="A509" s="1">
        <v>20000006</v>
      </c>
      <c r="B509" s="1" t="s">
        <v>1477</v>
      </c>
      <c r="C509" s="1" t="s">
        <v>1478</v>
      </c>
      <c r="E509" s="1" t="s">
        <v>1479</v>
      </c>
      <c r="F509" s="12" t="s">
        <v>1493</v>
      </c>
      <c r="G509" s="12" t="s">
        <v>1494</v>
      </c>
      <c r="H509" s="1" t="str">
        <f t="shared" si="8"/>
        <v>THEA BLAKE</v>
      </c>
      <c r="I509" s="17" t="s">
        <v>1495</v>
      </c>
    </row>
    <row r="510" spans="1:9" x14ac:dyDescent="0.25">
      <c r="A510" s="1">
        <v>20000007</v>
      </c>
      <c r="B510" s="1" t="s">
        <v>1477</v>
      </c>
      <c r="C510" s="1" t="s">
        <v>1478</v>
      </c>
      <c r="E510" s="1" t="s">
        <v>1479</v>
      </c>
      <c r="F510" s="12" t="s">
        <v>1496</v>
      </c>
      <c r="G510" s="12" t="s">
        <v>901</v>
      </c>
      <c r="H510" s="1" t="str">
        <f t="shared" si="8"/>
        <v>NICOLE TOMIC FELICE</v>
      </c>
      <c r="I510" s="17" t="s">
        <v>1497</v>
      </c>
    </row>
    <row r="511" spans="1:9" x14ac:dyDescent="0.25">
      <c r="A511" s="1">
        <v>20000008</v>
      </c>
      <c r="B511" s="1" t="s">
        <v>1477</v>
      </c>
      <c r="C511" s="1" t="s">
        <v>1478</v>
      </c>
      <c r="E511" s="1" t="s">
        <v>1479</v>
      </c>
      <c r="F511" s="12" t="s">
        <v>1498</v>
      </c>
      <c r="G511" s="12" t="s">
        <v>1499</v>
      </c>
      <c r="H511" s="1" t="str">
        <f t="shared" si="8"/>
        <v>KYLIE ZERAFA</v>
      </c>
      <c r="I511" s="17" t="s">
        <v>1500</v>
      </c>
    </row>
    <row r="512" spans="1:9" x14ac:dyDescent="0.25">
      <c r="A512" s="12">
        <v>26952</v>
      </c>
      <c r="B512" s="1" t="s">
        <v>306</v>
      </c>
      <c r="C512" s="1" t="s">
        <v>469</v>
      </c>
      <c r="D512" s="1" t="s">
        <v>470</v>
      </c>
      <c r="E512" s="1" t="s">
        <v>471</v>
      </c>
      <c r="F512" s="12" t="s">
        <v>1501</v>
      </c>
      <c r="G512" s="12" t="s">
        <v>1502</v>
      </c>
      <c r="H512" s="1" t="str">
        <f t="shared" si="8"/>
        <v>NADIA TELES CORREIA</v>
      </c>
      <c r="I512" s="17" t="s">
        <v>1503</v>
      </c>
    </row>
    <row r="513" spans="1:9" x14ac:dyDescent="0.25">
      <c r="A513" s="12">
        <v>109012</v>
      </c>
      <c r="B513" s="1" t="s">
        <v>306</v>
      </c>
      <c r="C513" s="1" t="s">
        <v>469</v>
      </c>
      <c r="D513" s="1" t="s">
        <v>470</v>
      </c>
      <c r="E513" s="1" t="s">
        <v>471</v>
      </c>
      <c r="F513" s="12" t="s">
        <v>1504</v>
      </c>
      <c r="G513" s="12" t="s">
        <v>433</v>
      </c>
      <c r="H513" s="1" t="str">
        <f t="shared" si="8"/>
        <v>BRUNO MIGUEL CARGALEIRO</v>
      </c>
      <c r="I513" s="17" t="s">
        <v>1505</v>
      </c>
    </row>
    <row r="514" spans="1:9" x14ac:dyDescent="0.25">
      <c r="A514" s="10">
        <v>207713</v>
      </c>
      <c r="B514" s="1" t="s">
        <v>336</v>
      </c>
      <c r="C514" s="1" t="s">
        <v>347</v>
      </c>
      <c r="D514" s="1" t="s">
        <v>348</v>
      </c>
      <c r="E514" s="1" t="s">
        <v>349</v>
      </c>
      <c r="F514" s="12" t="s">
        <v>1506</v>
      </c>
      <c r="G514" s="12" t="s">
        <v>1507</v>
      </c>
      <c r="H514" s="1" t="str">
        <f t="shared" si="8"/>
        <v>RUI FILIPE MORAIS</v>
      </c>
      <c r="I514" s="17" t="s">
        <v>1508</v>
      </c>
    </row>
    <row r="515" spans="1:9" x14ac:dyDescent="0.25">
      <c r="A515" s="10">
        <v>121478</v>
      </c>
      <c r="B515" s="1" t="s">
        <v>336</v>
      </c>
      <c r="C515" s="1" t="s">
        <v>347</v>
      </c>
      <c r="D515" s="1" t="s">
        <v>348</v>
      </c>
      <c r="E515" s="1" t="s">
        <v>349</v>
      </c>
      <c r="F515" s="12" t="s">
        <v>1509</v>
      </c>
      <c r="G515" s="12" t="s">
        <v>196</v>
      </c>
      <c r="H515" s="1" t="str">
        <f t="shared" si="8"/>
        <v>BEATRIZ MACHADO BRAGA</v>
      </c>
      <c r="I515" s="17" t="s">
        <v>1510</v>
      </c>
    </row>
    <row r="516" spans="1:9" x14ac:dyDescent="0.25">
      <c r="A516" s="10">
        <v>133203</v>
      </c>
      <c r="B516" s="1" t="s">
        <v>336</v>
      </c>
      <c r="C516" s="1" t="s">
        <v>347</v>
      </c>
      <c r="D516" s="1" t="s">
        <v>348</v>
      </c>
      <c r="E516" s="1" t="s">
        <v>349</v>
      </c>
      <c r="F516" s="12" t="s">
        <v>1511</v>
      </c>
      <c r="G516" s="12" t="s">
        <v>116</v>
      </c>
      <c r="H516" s="1" t="str">
        <f t="shared" si="8"/>
        <v>MARIA INES CERQUEIRA</v>
      </c>
      <c r="I516" s="17" t="s">
        <v>1512</v>
      </c>
    </row>
    <row r="517" spans="1:9" x14ac:dyDescent="0.25">
      <c r="A517" s="10">
        <v>213609</v>
      </c>
      <c r="B517" s="1" t="s">
        <v>336</v>
      </c>
      <c r="C517" s="1" t="s">
        <v>347</v>
      </c>
      <c r="D517" s="1" t="s">
        <v>348</v>
      </c>
      <c r="E517" s="1" t="s">
        <v>349</v>
      </c>
      <c r="F517" s="12" t="s">
        <v>1513</v>
      </c>
      <c r="G517" s="12" t="s">
        <v>132</v>
      </c>
      <c r="H517" s="1" t="str">
        <f t="shared" si="8"/>
        <v>FILIPA ARAUJO CORREIA</v>
      </c>
      <c r="I517" s="17" t="s">
        <v>1514</v>
      </c>
    </row>
    <row r="518" spans="1:9" x14ac:dyDescent="0.25">
      <c r="A518" s="10">
        <v>110416</v>
      </c>
      <c r="B518" s="1" t="s">
        <v>336</v>
      </c>
      <c r="C518" s="1" t="s">
        <v>347</v>
      </c>
      <c r="D518" s="1" t="s">
        <v>348</v>
      </c>
      <c r="E518" s="1" t="s">
        <v>349</v>
      </c>
      <c r="F518" s="12" t="s">
        <v>1515</v>
      </c>
      <c r="G518" s="12" t="s">
        <v>1516</v>
      </c>
      <c r="H518" s="1" t="str">
        <f t="shared" si="8"/>
        <v>SILVIA TELES PINTO</v>
      </c>
      <c r="I518" s="17" t="s">
        <v>1517</v>
      </c>
    </row>
    <row r="519" spans="1:9" x14ac:dyDescent="0.25">
      <c r="A519" s="10">
        <v>127874</v>
      </c>
      <c r="B519" s="1" t="s">
        <v>336</v>
      </c>
      <c r="C519" s="1" t="s">
        <v>347</v>
      </c>
      <c r="D519" s="1" t="s">
        <v>348</v>
      </c>
      <c r="E519" s="1" t="s">
        <v>349</v>
      </c>
      <c r="F519" s="12" t="s">
        <v>1518</v>
      </c>
      <c r="G519" s="12" t="s">
        <v>126</v>
      </c>
      <c r="H519" s="1" t="str">
        <f t="shared" si="8"/>
        <v>CATARINA BAYER CASTRO</v>
      </c>
      <c r="I519" s="17" t="s">
        <v>1519</v>
      </c>
    </row>
    <row r="520" spans="1:9" x14ac:dyDescent="0.25">
      <c r="A520" s="10">
        <v>211508</v>
      </c>
      <c r="B520" s="1" t="s">
        <v>336</v>
      </c>
      <c r="C520" s="1" t="s">
        <v>347</v>
      </c>
      <c r="D520" s="1" t="s">
        <v>348</v>
      </c>
      <c r="E520" s="1" t="s">
        <v>349</v>
      </c>
      <c r="F520" s="12" t="s">
        <v>1520</v>
      </c>
      <c r="G520" s="12" t="s">
        <v>828</v>
      </c>
      <c r="H520" s="1" t="str">
        <f t="shared" si="8"/>
        <v>CLAUDIA DANIELA ROCHA</v>
      </c>
      <c r="I520" s="17" t="s">
        <v>1521</v>
      </c>
    </row>
    <row r="521" spans="1:9" x14ac:dyDescent="0.25">
      <c r="A521" s="10">
        <v>208263</v>
      </c>
      <c r="B521" s="1" t="s">
        <v>336</v>
      </c>
      <c r="C521" s="1" t="s">
        <v>347</v>
      </c>
      <c r="D521" s="1" t="s">
        <v>348</v>
      </c>
      <c r="E521" s="1" t="s">
        <v>349</v>
      </c>
      <c r="F521" s="12" t="s">
        <v>1522</v>
      </c>
      <c r="G521" s="12" t="s">
        <v>318</v>
      </c>
      <c r="H521" s="1" t="str">
        <f t="shared" si="8"/>
        <v>JULIANA FERNANDES TAVEIRA</v>
      </c>
      <c r="I521" s="17" t="s">
        <v>1523</v>
      </c>
    </row>
    <row r="522" spans="1:9" x14ac:dyDescent="0.25">
      <c r="A522" s="10">
        <v>216846</v>
      </c>
      <c r="B522" s="1" t="s">
        <v>336</v>
      </c>
      <c r="C522" s="1" t="s">
        <v>347</v>
      </c>
      <c r="D522" s="1" t="s">
        <v>348</v>
      </c>
      <c r="E522" s="1" t="s">
        <v>349</v>
      </c>
      <c r="F522" s="12" t="s">
        <v>1524</v>
      </c>
      <c r="G522" s="12" t="s">
        <v>192</v>
      </c>
      <c r="H522" s="1" t="str">
        <f t="shared" si="8"/>
        <v>PATRICIA MENDES FONSECA</v>
      </c>
      <c r="I522" s="17" t="s">
        <v>1525</v>
      </c>
    </row>
    <row r="523" spans="1:9" x14ac:dyDescent="0.25">
      <c r="A523" s="10">
        <v>216847</v>
      </c>
      <c r="B523" s="1" t="s">
        <v>336</v>
      </c>
      <c r="C523" s="1" t="s">
        <v>347</v>
      </c>
      <c r="D523" s="1" t="s">
        <v>348</v>
      </c>
      <c r="E523" s="1" t="s">
        <v>349</v>
      </c>
      <c r="F523" s="12" t="s">
        <v>1526</v>
      </c>
      <c r="G523" s="12" t="s">
        <v>176</v>
      </c>
      <c r="H523" s="1" t="str">
        <f t="shared" si="8"/>
        <v>SUSANA ANDREIA MORGADO</v>
      </c>
      <c r="I523" s="17" t="s">
        <v>1527</v>
      </c>
    </row>
    <row r="524" spans="1:9" x14ac:dyDescent="0.25">
      <c r="A524" s="10">
        <v>210343</v>
      </c>
      <c r="B524" s="1" t="s">
        <v>336</v>
      </c>
      <c r="C524" s="1" t="s">
        <v>347</v>
      </c>
      <c r="D524" s="1" t="s">
        <v>348</v>
      </c>
      <c r="E524" s="1" t="s">
        <v>349</v>
      </c>
      <c r="F524" s="12" t="s">
        <v>1528</v>
      </c>
      <c r="G524" s="12" t="s">
        <v>1380</v>
      </c>
      <c r="H524" s="1" t="str">
        <f t="shared" si="8"/>
        <v>SANDRA MONICA FERREIRA</v>
      </c>
      <c r="I524" s="11" t="s">
        <v>1529</v>
      </c>
    </row>
    <row r="525" spans="1:9" x14ac:dyDescent="0.25">
      <c r="A525" s="12">
        <v>214959</v>
      </c>
      <c r="B525" s="1" t="s">
        <v>313</v>
      </c>
      <c r="C525" s="1" t="s">
        <v>314</v>
      </c>
      <c r="D525" s="1" t="s">
        <v>315</v>
      </c>
      <c r="E525" s="1" t="s">
        <v>316</v>
      </c>
      <c r="F525" s="12" t="s">
        <v>1530</v>
      </c>
      <c r="G525" s="12" t="s">
        <v>135</v>
      </c>
      <c r="H525" s="1" t="str">
        <f t="shared" si="8"/>
        <v>MARIANA PAIVA MENDONCA</v>
      </c>
      <c r="I525" s="17" t="s">
        <v>1531</v>
      </c>
    </row>
    <row r="526" spans="1:9" x14ac:dyDescent="0.25">
      <c r="A526" s="12">
        <v>214968</v>
      </c>
      <c r="B526" s="1" t="s">
        <v>313</v>
      </c>
      <c r="C526" s="1" t="s">
        <v>314</v>
      </c>
      <c r="D526" s="1" t="s">
        <v>315</v>
      </c>
      <c r="E526" s="1" t="s">
        <v>316</v>
      </c>
      <c r="F526" s="12" t="s">
        <v>738</v>
      </c>
      <c r="G526" s="12" t="s">
        <v>1532</v>
      </c>
      <c r="H526" s="1" t="str">
        <f t="shared" si="8"/>
        <v>ROSA MIGUEL SILVA</v>
      </c>
      <c r="I526" s="17" t="s">
        <v>1533</v>
      </c>
    </row>
    <row r="527" spans="1:9" x14ac:dyDescent="0.25">
      <c r="A527" s="12">
        <v>214539</v>
      </c>
      <c r="B527" s="1" t="s">
        <v>925</v>
      </c>
      <c r="C527" s="1" t="s">
        <v>926</v>
      </c>
      <c r="D527" s="1" t="s">
        <v>927</v>
      </c>
      <c r="E527" s="1" t="s">
        <v>928</v>
      </c>
      <c r="F527" s="1" t="s">
        <v>1534</v>
      </c>
      <c r="G527" s="12" t="s">
        <v>1535</v>
      </c>
      <c r="H527" s="1" t="str">
        <f t="shared" si="8"/>
        <v>KLYMENTYNA PSHENYCHNA</v>
      </c>
      <c r="I527" s="17" t="s">
        <v>1536</v>
      </c>
    </row>
    <row r="528" spans="1:9" x14ac:dyDescent="0.25">
      <c r="A528" s="12">
        <v>215102</v>
      </c>
      <c r="B528" s="1" t="s">
        <v>925</v>
      </c>
      <c r="C528" s="1" t="s">
        <v>926</v>
      </c>
      <c r="D528" s="1" t="s">
        <v>927</v>
      </c>
      <c r="E528" s="1" t="s">
        <v>928</v>
      </c>
      <c r="F528" s="1" t="s">
        <v>1537</v>
      </c>
      <c r="G528" s="1" t="s">
        <v>1538</v>
      </c>
      <c r="H528" s="1" t="str">
        <f t="shared" si="8"/>
        <v>BIANCA LEFTER</v>
      </c>
      <c r="I528" s="17" t="s">
        <v>1539</v>
      </c>
    </row>
    <row r="529" spans="1:9" x14ac:dyDescent="0.25">
      <c r="A529" s="12">
        <v>211577</v>
      </c>
      <c r="B529" s="9" t="s">
        <v>306</v>
      </c>
      <c r="C529" s="1" t="s">
        <v>307</v>
      </c>
      <c r="D529" s="17" t="s">
        <v>308</v>
      </c>
      <c r="E529" s="1" t="s">
        <v>309</v>
      </c>
      <c r="F529" s="1" t="s">
        <v>1540</v>
      </c>
      <c r="G529" s="1" t="s">
        <v>1541</v>
      </c>
      <c r="H529" s="1" t="str">
        <f t="shared" si="8"/>
        <v>GUSTAVO ALMEIDA MACHADO</v>
      </c>
      <c r="I529" s="17" t="s">
        <v>1542</v>
      </c>
    </row>
    <row r="530" spans="1:9" x14ac:dyDescent="0.25">
      <c r="A530" s="12">
        <v>217285</v>
      </c>
      <c r="B530" s="1" t="s">
        <v>306</v>
      </c>
      <c r="C530" s="1" t="s">
        <v>626</v>
      </c>
      <c r="D530" s="1" t="s">
        <v>627</v>
      </c>
      <c r="E530" s="1" t="s">
        <v>628</v>
      </c>
      <c r="F530" s="12" t="s">
        <v>1543</v>
      </c>
      <c r="G530" s="12" t="s">
        <v>1541</v>
      </c>
      <c r="H530" s="1" t="str">
        <f t="shared" si="8"/>
        <v>GUSTAVO LISBOA SILVA</v>
      </c>
      <c r="I530" s="31" t="s">
        <v>1544</v>
      </c>
    </row>
    <row r="531" spans="1:9" x14ac:dyDescent="0.25">
      <c r="A531" s="12">
        <v>217286</v>
      </c>
      <c r="B531" s="1" t="s">
        <v>306</v>
      </c>
      <c r="C531" s="1" t="s">
        <v>626</v>
      </c>
      <c r="D531" s="1" t="s">
        <v>627</v>
      </c>
      <c r="E531" s="1" t="s">
        <v>628</v>
      </c>
      <c r="F531" s="12" t="s">
        <v>1543</v>
      </c>
      <c r="G531" s="12" t="s">
        <v>447</v>
      </c>
      <c r="H531" s="1" t="str">
        <f t="shared" si="8"/>
        <v>RODRIGO LISBOA SILVA</v>
      </c>
      <c r="I531" s="31" t="s">
        <v>1544</v>
      </c>
    </row>
    <row r="532" spans="1:9" x14ac:dyDescent="0.25">
      <c r="A532" s="12">
        <v>217287</v>
      </c>
      <c r="B532" s="1" t="s">
        <v>306</v>
      </c>
      <c r="C532" s="1" t="s">
        <v>626</v>
      </c>
      <c r="D532" s="1" t="s">
        <v>627</v>
      </c>
      <c r="E532" s="1" t="s">
        <v>628</v>
      </c>
      <c r="F532" s="12" t="s">
        <v>1545</v>
      </c>
      <c r="G532" s="12" t="s">
        <v>126</v>
      </c>
      <c r="H532" s="1" t="str">
        <f t="shared" si="8"/>
        <v>CATARINA ALVAREZ LEAL</v>
      </c>
      <c r="I532" s="31" t="s">
        <v>1546</v>
      </c>
    </row>
    <row r="533" spans="1:9" x14ac:dyDescent="0.25">
      <c r="A533" s="12">
        <v>217288</v>
      </c>
      <c r="B533" s="1" t="s">
        <v>306</v>
      </c>
      <c r="C533" s="1" t="s">
        <v>626</v>
      </c>
      <c r="D533" s="1" t="s">
        <v>627</v>
      </c>
      <c r="E533" s="1" t="s">
        <v>628</v>
      </c>
      <c r="F533" s="12" t="s">
        <v>1547</v>
      </c>
      <c r="G533" s="12" t="s">
        <v>135</v>
      </c>
      <c r="H533" s="1" t="str">
        <f t="shared" si="8"/>
        <v>MARIANA PEREIRA NASCIMENTO</v>
      </c>
      <c r="I533" s="31" t="s">
        <v>1548</v>
      </c>
    </row>
    <row r="534" spans="1:9" x14ac:dyDescent="0.25">
      <c r="A534" s="12">
        <v>217289</v>
      </c>
      <c r="B534" s="1" t="s">
        <v>306</v>
      </c>
      <c r="C534" s="1" t="s">
        <v>626</v>
      </c>
      <c r="D534" s="1" t="s">
        <v>627</v>
      </c>
      <c r="E534" s="1" t="s">
        <v>628</v>
      </c>
      <c r="F534" s="65" t="s">
        <v>1107</v>
      </c>
      <c r="G534" s="12" t="s">
        <v>1108</v>
      </c>
      <c r="H534" s="1" t="str">
        <f t="shared" si="8"/>
        <v>ANTONINA STRYZHAKOVA</v>
      </c>
      <c r="I534" s="31" t="s">
        <v>1109</v>
      </c>
    </row>
    <row r="535" spans="1:9" x14ac:dyDescent="0.25">
      <c r="A535" s="12">
        <v>217292</v>
      </c>
      <c r="B535" s="1" t="s">
        <v>306</v>
      </c>
      <c r="C535" s="1" t="s">
        <v>626</v>
      </c>
      <c r="D535" s="1" t="s">
        <v>627</v>
      </c>
      <c r="E535" s="1" t="s">
        <v>628</v>
      </c>
      <c r="F535" s="12" t="s">
        <v>1549</v>
      </c>
      <c r="G535" s="12" t="s">
        <v>437</v>
      </c>
      <c r="H535" s="1" t="str">
        <f t="shared" si="8"/>
        <v>DARIA GRECOVA</v>
      </c>
      <c r="I535" s="31" t="s">
        <v>1550</v>
      </c>
    </row>
    <row r="536" spans="1:9" x14ac:dyDescent="0.25">
      <c r="A536" s="12">
        <v>217942</v>
      </c>
      <c r="B536" s="1" t="s">
        <v>306</v>
      </c>
      <c r="C536" s="1" t="s">
        <v>626</v>
      </c>
      <c r="D536" s="1" t="s">
        <v>627</v>
      </c>
      <c r="E536" s="1" t="s">
        <v>628</v>
      </c>
      <c r="F536" s="12" t="s">
        <v>1551</v>
      </c>
      <c r="G536" s="12" t="s">
        <v>1552</v>
      </c>
      <c r="H536" s="1" t="str">
        <f t="shared" si="8"/>
        <v>ULIANA KOMAROVA</v>
      </c>
      <c r="I536" s="31" t="s">
        <v>1553</v>
      </c>
    </row>
    <row r="537" spans="1:9" x14ac:dyDescent="0.25">
      <c r="A537" s="12">
        <v>217943</v>
      </c>
      <c r="B537" s="1" t="s">
        <v>306</v>
      </c>
      <c r="C537" s="1" t="s">
        <v>626</v>
      </c>
      <c r="D537" s="1" t="s">
        <v>627</v>
      </c>
      <c r="E537" s="1" t="s">
        <v>628</v>
      </c>
      <c r="F537" s="12" t="s">
        <v>1554</v>
      </c>
      <c r="G537" s="12" t="s">
        <v>1105</v>
      </c>
      <c r="H537" s="1" t="str">
        <f t="shared" si="8"/>
        <v>KIRA GORENCOVA</v>
      </c>
      <c r="I537" s="31" t="s">
        <v>1555</v>
      </c>
    </row>
    <row r="538" spans="1:9" x14ac:dyDescent="0.25">
      <c r="A538" s="12">
        <v>203869</v>
      </c>
      <c r="B538" s="1" t="s">
        <v>306</v>
      </c>
      <c r="C538" s="1" t="s">
        <v>626</v>
      </c>
      <c r="D538" s="1" t="s">
        <v>627</v>
      </c>
      <c r="E538" s="1" t="s">
        <v>628</v>
      </c>
      <c r="F538" s="12" t="s">
        <v>1556</v>
      </c>
      <c r="G538" s="12" t="s">
        <v>1557</v>
      </c>
      <c r="H538" s="1" t="str">
        <f t="shared" si="8"/>
        <v>DANIEL MONOZ LOPES</v>
      </c>
      <c r="I538" s="31" t="s">
        <v>1558</v>
      </c>
    </row>
    <row r="539" spans="1:9" x14ac:dyDescent="0.25">
      <c r="A539" s="12">
        <v>131377</v>
      </c>
      <c r="B539" s="1" t="s">
        <v>306</v>
      </c>
      <c r="C539" s="1" t="s">
        <v>626</v>
      </c>
      <c r="D539" s="1" t="s">
        <v>627</v>
      </c>
      <c r="E539" s="1" t="s">
        <v>628</v>
      </c>
      <c r="F539" s="12" t="s">
        <v>1559</v>
      </c>
      <c r="G539" s="12" t="s">
        <v>1560</v>
      </c>
      <c r="H539" s="1" t="str">
        <f t="shared" si="8"/>
        <v>DANIEL ALEXNDRE ASCENSO</v>
      </c>
      <c r="I539" s="31" t="s">
        <v>1561</v>
      </c>
    </row>
    <row r="540" spans="1:9" x14ac:dyDescent="0.25">
      <c r="A540" s="12">
        <v>217763</v>
      </c>
      <c r="B540" s="1" t="s">
        <v>111</v>
      </c>
      <c r="C540" s="1" t="s">
        <v>112</v>
      </c>
      <c r="D540" s="1" t="s">
        <v>113</v>
      </c>
      <c r="E540" s="1" t="s">
        <v>114</v>
      </c>
      <c r="F540" s="12" t="s">
        <v>1562</v>
      </c>
      <c r="G540" s="12" t="s">
        <v>204</v>
      </c>
      <c r="H540" s="1" t="str">
        <f t="shared" si="8"/>
        <v>MATILDE SILVA PALHOCO</v>
      </c>
      <c r="I540" s="31" t="s">
        <v>1561</v>
      </c>
    </row>
    <row r="541" spans="1:9" x14ac:dyDescent="0.25">
      <c r="A541" s="12">
        <v>217712</v>
      </c>
      <c r="B541" s="1" t="s">
        <v>111</v>
      </c>
      <c r="C541" s="1" t="s">
        <v>112</v>
      </c>
      <c r="D541" s="1" t="s">
        <v>113</v>
      </c>
      <c r="E541" s="1" t="s">
        <v>114</v>
      </c>
      <c r="F541" s="12" t="s">
        <v>1563</v>
      </c>
      <c r="G541" s="12" t="s">
        <v>116</v>
      </c>
      <c r="H541" s="1" t="str">
        <f t="shared" si="8"/>
        <v>MARIA LEONOR FIGUEIRAS</v>
      </c>
      <c r="I541" s="17" t="s">
        <v>1564</v>
      </c>
    </row>
    <row r="542" spans="1:9" x14ac:dyDescent="0.25">
      <c r="A542" s="12">
        <v>214973</v>
      </c>
      <c r="B542" s="1" t="s">
        <v>228</v>
      </c>
      <c r="C542" s="1" t="s">
        <v>229</v>
      </c>
      <c r="D542" s="1" t="s">
        <v>230</v>
      </c>
      <c r="E542" s="1" t="s">
        <v>231</v>
      </c>
      <c r="F542" s="1" t="s">
        <v>267</v>
      </c>
      <c r="G542" s="1" t="s">
        <v>1565</v>
      </c>
      <c r="H542" s="1" t="str">
        <f t="shared" si="8"/>
        <v>LUANA SOFIA FALCAO</v>
      </c>
      <c r="I542" s="31" t="s">
        <v>1566</v>
      </c>
    </row>
    <row r="543" spans="1:9" x14ac:dyDescent="0.25">
      <c r="A543" s="12">
        <v>217785</v>
      </c>
      <c r="B543" s="1" t="s">
        <v>228</v>
      </c>
      <c r="C543" s="1" t="s">
        <v>229</v>
      </c>
      <c r="D543" s="1" t="s">
        <v>230</v>
      </c>
      <c r="E543" s="1" t="s">
        <v>231</v>
      </c>
      <c r="F543" s="1" t="s">
        <v>1567</v>
      </c>
      <c r="G543" s="1" t="s">
        <v>554</v>
      </c>
      <c r="H543" s="1" t="str">
        <f t="shared" si="8"/>
        <v>MARIA BEATRIZ CIPRIANO</v>
      </c>
      <c r="I543" s="31" t="s">
        <v>1568</v>
      </c>
    </row>
    <row r="544" spans="1:9" x14ac:dyDescent="0.25">
      <c r="A544" s="12">
        <v>116691</v>
      </c>
      <c r="B544" s="1" t="s">
        <v>228</v>
      </c>
      <c r="C544" s="1" t="s">
        <v>229</v>
      </c>
      <c r="D544" s="1" t="s">
        <v>230</v>
      </c>
      <c r="E544" s="1" t="s">
        <v>231</v>
      </c>
      <c r="F544" s="1" t="s">
        <v>1569</v>
      </c>
      <c r="G544" s="1" t="s">
        <v>163</v>
      </c>
      <c r="H544" s="1" t="str">
        <f t="shared" si="8"/>
        <v>DANIELA BATISTA TEODOSIO</v>
      </c>
      <c r="I544" s="17" t="s">
        <v>1570</v>
      </c>
    </row>
    <row r="545" spans="1:10" x14ac:dyDescent="0.25">
      <c r="A545" s="1">
        <v>217941</v>
      </c>
      <c r="B545" s="9" t="s">
        <v>306</v>
      </c>
      <c r="C545" s="1" t="s">
        <v>469</v>
      </c>
      <c r="D545" s="1" t="s">
        <v>470</v>
      </c>
      <c r="E545" s="1" t="s">
        <v>471</v>
      </c>
      <c r="F545" s="1" t="s">
        <v>1571</v>
      </c>
      <c r="G545" s="1" t="s">
        <v>808</v>
      </c>
      <c r="H545" s="1" t="str">
        <f t="shared" si="8"/>
        <v>CARLA SOFIA GUERRA</v>
      </c>
      <c r="I545" s="17" t="s">
        <v>1572</v>
      </c>
    </row>
    <row r="546" spans="1:10" x14ac:dyDescent="0.25">
      <c r="A546" s="1">
        <v>105642</v>
      </c>
      <c r="B546" s="1" t="s">
        <v>306</v>
      </c>
      <c r="C546" s="1" t="s">
        <v>1573</v>
      </c>
      <c r="D546" s="66" t="s">
        <v>1574</v>
      </c>
      <c r="E546" s="58" t="s">
        <v>1575</v>
      </c>
      <c r="F546" s="1" t="s">
        <v>483</v>
      </c>
      <c r="G546" s="1" t="s">
        <v>241</v>
      </c>
      <c r="H546" s="1" t="str">
        <f t="shared" si="8"/>
        <v>INES RODRIGUES FERNANDES</v>
      </c>
      <c r="I546" s="8" t="s">
        <v>484</v>
      </c>
      <c r="J546" s="5"/>
    </row>
    <row r="547" spans="1:10" x14ac:dyDescent="0.25">
      <c r="A547" s="12">
        <v>215101</v>
      </c>
      <c r="B547" s="9" t="s">
        <v>925</v>
      </c>
      <c r="C547" s="1" t="s">
        <v>926</v>
      </c>
      <c r="D547" s="9" t="s">
        <v>927</v>
      </c>
      <c r="E547" s="9" t="s">
        <v>928</v>
      </c>
      <c r="F547" s="1" t="s">
        <v>1576</v>
      </c>
      <c r="G547" s="1" t="s">
        <v>964</v>
      </c>
      <c r="H547" s="1" t="str">
        <f t="shared" ref="H547:H569" si="9">G547&amp;" "&amp;F547</f>
        <v>NICOLETA ESANU</v>
      </c>
      <c r="I547" s="17" t="s">
        <v>1577</v>
      </c>
    </row>
    <row r="548" spans="1:10" x14ac:dyDescent="0.25">
      <c r="A548" s="12">
        <v>215914</v>
      </c>
      <c r="B548" s="9" t="s">
        <v>925</v>
      </c>
      <c r="C548" s="1" t="s">
        <v>926</v>
      </c>
      <c r="D548" s="9" t="s">
        <v>927</v>
      </c>
      <c r="E548" s="9" t="s">
        <v>928</v>
      </c>
      <c r="F548" s="1" t="s">
        <v>1578</v>
      </c>
      <c r="G548" s="1" t="s">
        <v>116</v>
      </c>
      <c r="H548" s="1" t="str">
        <f t="shared" si="9"/>
        <v>MARIA BEZERKO</v>
      </c>
      <c r="I548" s="17" t="s">
        <v>1579</v>
      </c>
    </row>
    <row r="549" spans="1:10" x14ac:dyDescent="0.25">
      <c r="A549" s="12">
        <v>216062</v>
      </c>
      <c r="B549" s="9" t="s">
        <v>925</v>
      </c>
      <c r="C549" s="1" t="s">
        <v>926</v>
      </c>
      <c r="D549" s="9" t="s">
        <v>927</v>
      </c>
      <c r="E549" s="9" t="s">
        <v>928</v>
      </c>
      <c r="F549" s="1" t="s">
        <v>1580</v>
      </c>
      <c r="G549" s="1" t="s">
        <v>138</v>
      </c>
      <c r="H549" s="1" t="str">
        <f t="shared" si="9"/>
        <v>SOFIA HENRIQUE FERNANDES</v>
      </c>
      <c r="I549" s="17" t="s">
        <v>1581</v>
      </c>
    </row>
    <row r="550" spans="1:10" x14ac:dyDescent="0.25">
      <c r="A550" s="12">
        <v>215571</v>
      </c>
      <c r="B550" s="9" t="s">
        <v>925</v>
      </c>
      <c r="C550" s="1" t="s">
        <v>926</v>
      </c>
      <c r="D550" s="9" t="s">
        <v>927</v>
      </c>
      <c r="E550" s="9" t="s">
        <v>928</v>
      </c>
      <c r="F550" s="1" t="s">
        <v>1582</v>
      </c>
      <c r="G550" s="1" t="s">
        <v>138</v>
      </c>
      <c r="H550" s="1" t="str">
        <f t="shared" si="9"/>
        <v>SOFIA KATARINA BARBARYCH</v>
      </c>
      <c r="I550" s="17" t="s">
        <v>1583</v>
      </c>
    </row>
    <row r="551" spans="1:10" x14ac:dyDescent="0.25">
      <c r="A551" s="12">
        <v>217158</v>
      </c>
      <c r="B551" s="9" t="s">
        <v>925</v>
      </c>
      <c r="C551" s="1" t="s">
        <v>926</v>
      </c>
      <c r="D551" s="9" t="s">
        <v>927</v>
      </c>
      <c r="E551" s="9" t="s">
        <v>928</v>
      </c>
      <c r="F551" s="1" t="s">
        <v>1584</v>
      </c>
      <c r="G551" s="1" t="s">
        <v>1585</v>
      </c>
      <c r="H551" s="1" t="str">
        <f t="shared" si="9"/>
        <v>MELANINA SVISTULA</v>
      </c>
      <c r="I551" s="17" t="s">
        <v>1586</v>
      </c>
    </row>
    <row r="552" spans="1:10" x14ac:dyDescent="0.25">
      <c r="A552" s="12">
        <v>217450</v>
      </c>
      <c r="B552" s="9" t="s">
        <v>925</v>
      </c>
      <c r="C552" s="1" t="s">
        <v>926</v>
      </c>
      <c r="D552" s="9" t="s">
        <v>927</v>
      </c>
      <c r="E552" s="9" t="s">
        <v>928</v>
      </c>
      <c r="F552" s="1" t="s">
        <v>1587</v>
      </c>
      <c r="G552" s="1" t="s">
        <v>1588</v>
      </c>
      <c r="H552" s="1" t="str">
        <f t="shared" si="9"/>
        <v>LAYS VALE LOURENCO</v>
      </c>
      <c r="I552" s="17" t="s">
        <v>1589</v>
      </c>
    </row>
    <row r="553" spans="1:10" x14ac:dyDescent="0.25">
      <c r="A553" s="12">
        <v>217449</v>
      </c>
      <c r="B553" s="9" t="s">
        <v>925</v>
      </c>
      <c r="C553" s="1" t="s">
        <v>926</v>
      </c>
      <c r="D553" s="9" t="s">
        <v>927</v>
      </c>
      <c r="E553" s="9" t="s">
        <v>928</v>
      </c>
      <c r="F553" s="1" t="s">
        <v>986</v>
      </c>
      <c r="G553" s="1" t="s">
        <v>123</v>
      </c>
      <c r="H553" s="1" t="str">
        <f t="shared" si="9"/>
        <v>CAROLINA CALIXTO MARREIROS</v>
      </c>
      <c r="I553" s="17" t="s">
        <v>1590</v>
      </c>
    </row>
    <row r="554" spans="1:10" x14ac:dyDescent="0.25">
      <c r="A554" s="12">
        <v>212109</v>
      </c>
      <c r="B554" s="9" t="s">
        <v>925</v>
      </c>
      <c r="C554" s="1" t="s">
        <v>926</v>
      </c>
      <c r="D554" s="9" t="s">
        <v>927</v>
      </c>
      <c r="E554" s="9" t="s">
        <v>928</v>
      </c>
      <c r="F554" s="1" t="s">
        <v>991</v>
      </c>
      <c r="G554" s="1" t="s">
        <v>1591</v>
      </c>
      <c r="H554" s="1" t="str">
        <f t="shared" si="9"/>
        <v>LEV SURGUCH</v>
      </c>
      <c r="I554" s="17" t="s">
        <v>1592</v>
      </c>
    </row>
    <row r="555" spans="1:10" x14ac:dyDescent="0.25">
      <c r="A555" s="12">
        <v>214966</v>
      </c>
      <c r="B555" s="1" t="s">
        <v>313</v>
      </c>
      <c r="C555" s="1" t="s">
        <v>314</v>
      </c>
      <c r="D555" s="1" t="s">
        <v>315</v>
      </c>
      <c r="E555" s="1" t="s">
        <v>316</v>
      </c>
      <c r="F555" s="1" t="s">
        <v>1593</v>
      </c>
      <c r="G555" s="1" t="s">
        <v>1594</v>
      </c>
      <c r="H555" s="1" t="str">
        <f t="shared" si="9"/>
        <v>DENISE ALEXANDRA MATOS</v>
      </c>
      <c r="I555" s="17" t="s">
        <v>1595</v>
      </c>
    </row>
    <row r="556" spans="1:10" x14ac:dyDescent="0.25">
      <c r="A556" s="12">
        <v>217792</v>
      </c>
      <c r="B556" s="9" t="s">
        <v>306</v>
      </c>
      <c r="C556" s="1" t="s">
        <v>307</v>
      </c>
      <c r="D556" s="17" t="s">
        <v>308</v>
      </c>
      <c r="E556" s="1" t="s">
        <v>309</v>
      </c>
      <c r="F556" s="1" t="s">
        <v>1596</v>
      </c>
      <c r="G556" s="1" t="s">
        <v>188</v>
      </c>
      <c r="H556" s="1" t="str">
        <f t="shared" si="9"/>
        <v>JOANA ANDREIA BRITO</v>
      </c>
      <c r="I556" s="11" t="s">
        <v>1597</v>
      </c>
    </row>
    <row r="557" spans="1:10" x14ac:dyDescent="0.25">
      <c r="A557" s="12">
        <v>213636</v>
      </c>
      <c r="B557" s="1" t="s">
        <v>336</v>
      </c>
      <c r="C557" s="1" t="s">
        <v>517</v>
      </c>
      <c r="D557" s="1" t="s">
        <v>518</v>
      </c>
      <c r="E557" s="1" t="s">
        <v>519</v>
      </c>
      <c r="F557" s="1" t="s">
        <v>1598</v>
      </c>
      <c r="G557" s="1" t="s">
        <v>169</v>
      </c>
      <c r="H557" s="1" t="str">
        <f t="shared" si="9"/>
        <v>ANA GABRIELA BONIFACIO</v>
      </c>
      <c r="I557" s="17" t="s">
        <v>1599</v>
      </c>
    </row>
    <row r="558" spans="1:10" x14ac:dyDescent="0.25">
      <c r="A558" s="12">
        <v>217795</v>
      </c>
      <c r="B558" s="1" t="s">
        <v>336</v>
      </c>
      <c r="C558" s="1" t="s">
        <v>517</v>
      </c>
      <c r="D558" s="1" t="s">
        <v>518</v>
      </c>
      <c r="E558" s="1" t="s">
        <v>519</v>
      </c>
      <c r="F558" s="1" t="s">
        <v>1600</v>
      </c>
      <c r="G558" s="1" t="s">
        <v>1565</v>
      </c>
      <c r="H558" s="1" t="str">
        <f t="shared" si="9"/>
        <v>LUANA CARVALHO MAGALHAES</v>
      </c>
      <c r="I558" s="17" t="s">
        <v>1601</v>
      </c>
    </row>
    <row r="559" spans="1:10" x14ac:dyDescent="0.25">
      <c r="A559" s="12">
        <v>217885</v>
      </c>
      <c r="B559" s="1" t="s">
        <v>336</v>
      </c>
      <c r="C559" s="1" t="s">
        <v>347</v>
      </c>
      <c r="D559" s="1" t="s">
        <v>348</v>
      </c>
      <c r="E559" s="1" t="s">
        <v>349</v>
      </c>
      <c r="F559" s="12" t="s">
        <v>1602</v>
      </c>
      <c r="G559" s="12" t="s">
        <v>155</v>
      </c>
      <c r="H559" s="1" t="str">
        <f t="shared" si="9"/>
        <v>LEONOR GONCALVES MACEDO</v>
      </c>
      <c r="I559" s="17" t="s">
        <v>1603</v>
      </c>
    </row>
    <row r="560" spans="1:10" x14ac:dyDescent="0.25">
      <c r="A560" s="12">
        <v>217886</v>
      </c>
      <c r="B560" s="1" t="s">
        <v>336</v>
      </c>
      <c r="C560" s="1" t="s">
        <v>347</v>
      </c>
      <c r="D560" s="1" t="s">
        <v>348</v>
      </c>
      <c r="E560" s="1" t="s">
        <v>349</v>
      </c>
      <c r="F560" s="12" t="s">
        <v>1604</v>
      </c>
      <c r="G560" s="12" t="s">
        <v>155</v>
      </c>
      <c r="H560" s="1" t="str">
        <f t="shared" si="9"/>
        <v>LEONOR JESUS FRANQUEIRA</v>
      </c>
      <c r="I560" s="17" t="s">
        <v>1605</v>
      </c>
    </row>
    <row r="561" spans="1:9" x14ac:dyDescent="0.25">
      <c r="A561" s="12">
        <v>217887</v>
      </c>
      <c r="B561" s="1" t="s">
        <v>336</v>
      </c>
      <c r="C561" s="1" t="s">
        <v>347</v>
      </c>
      <c r="D561" s="1" t="s">
        <v>348</v>
      </c>
      <c r="E561" s="1" t="s">
        <v>349</v>
      </c>
      <c r="F561" s="12" t="s">
        <v>1606</v>
      </c>
      <c r="G561" s="12" t="s">
        <v>116</v>
      </c>
      <c r="H561" s="1" t="str">
        <f t="shared" si="9"/>
        <v>MARIA INES ROCHA</v>
      </c>
      <c r="I561" s="17" t="s">
        <v>1607</v>
      </c>
    </row>
    <row r="562" spans="1:9" x14ac:dyDescent="0.25">
      <c r="A562" s="10">
        <v>217884</v>
      </c>
      <c r="B562" s="1" t="s">
        <v>336</v>
      </c>
      <c r="C562" s="1" t="s">
        <v>347</v>
      </c>
      <c r="D562" s="1" t="s">
        <v>348</v>
      </c>
      <c r="E562" s="1" t="s">
        <v>349</v>
      </c>
      <c r="F562" s="12" t="s">
        <v>1608</v>
      </c>
      <c r="G562" s="12" t="s">
        <v>169</v>
      </c>
      <c r="H562" s="1" t="str">
        <f t="shared" si="9"/>
        <v>ANA ISABEL GONCALVES</v>
      </c>
      <c r="I562" s="17" t="s">
        <v>1609</v>
      </c>
    </row>
    <row r="563" spans="1:9" x14ac:dyDescent="0.25">
      <c r="A563" s="10">
        <v>217901</v>
      </c>
      <c r="B563" s="1" t="s">
        <v>336</v>
      </c>
      <c r="C563" s="1" t="s">
        <v>347</v>
      </c>
      <c r="D563" s="1" t="s">
        <v>348</v>
      </c>
      <c r="E563" s="1" t="s">
        <v>349</v>
      </c>
      <c r="F563" s="1" t="s">
        <v>1610</v>
      </c>
      <c r="G563" s="12" t="s">
        <v>1611</v>
      </c>
      <c r="H563" s="1" t="str">
        <f t="shared" si="9"/>
        <v>CAETANO EYER FURSTENBERGER</v>
      </c>
      <c r="I563" s="17" t="s">
        <v>491</v>
      </c>
    </row>
    <row r="564" spans="1:9" x14ac:dyDescent="0.25">
      <c r="A564" s="12">
        <v>217673</v>
      </c>
      <c r="B564" s="1" t="s">
        <v>313</v>
      </c>
      <c r="C564" s="1" t="s">
        <v>830</v>
      </c>
      <c r="D564" s="1" t="s">
        <v>831</v>
      </c>
      <c r="E564" s="1" t="s">
        <v>832</v>
      </c>
      <c r="F564" s="1" t="s">
        <v>1612</v>
      </c>
      <c r="G564" s="1" t="s">
        <v>135</v>
      </c>
      <c r="H564" s="1" t="str">
        <f t="shared" si="9"/>
        <v>MARIANA MARQUES MENDES</v>
      </c>
      <c r="I564" s="17" t="s">
        <v>1613</v>
      </c>
    </row>
    <row r="565" spans="1:9" x14ac:dyDescent="0.25">
      <c r="A565" s="12">
        <v>215795</v>
      </c>
      <c r="B565" s="1" t="s">
        <v>313</v>
      </c>
      <c r="C565" s="1" t="s">
        <v>830</v>
      </c>
      <c r="D565" s="1" t="s">
        <v>831</v>
      </c>
      <c r="E565" s="1" t="s">
        <v>832</v>
      </c>
      <c r="F565" s="1" t="s">
        <v>1614</v>
      </c>
      <c r="G565" s="1" t="s">
        <v>123</v>
      </c>
      <c r="H565" s="1" t="str">
        <f t="shared" si="9"/>
        <v>CAROLINA VEIROS MARQUES</v>
      </c>
      <c r="I565" s="17" t="s">
        <v>1615</v>
      </c>
    </row>
    <row r="566" spans="1:9" x14ac:dyDescent="0.25">
      <c r="A566" s="12">
        <v>209086</v>
      </c>
      <c r="B566" s="1" t="s">
        <v>313</v>
      </c>
      <c r="C566" s="1" t="s">
        <v>830</v>
      </c>
      <c r="D566" s="1" t="s">
        <v>831</v>
      </c>
      <c r="E566" s="1" t="s">
        <v>832</v>
      </c>
      <c r="F566" s="1" t="s">
        <v>1616</v>
      </c>
      <c r="G566" s="1" t="s">
        <v>155</v>
      </c>
      <c r="H566" s="1" t="str">
        <f t="shared" si="9"/>
        <v>LEONOR LEITE GARCIA</v>
      </c>
      <c r="I566" s="17" t="s">
        <v>1617</v>
      </c>
    </row>
    <row r="567" spans="1:9" x14ac:dyDescent="0.25">
      <c r="A567" s="12">
        <v>212439</v>
      </c>
      <c r="B567" s="1" t="s">
        <v>313</v>
      </c>
      <c r="C567" s="1" t="s">
        <v>830</v>
      </c>
      <c r="D567" s="1" t="s">
        <v>831</v>
      </c>
      <c r="E567" s="1" t="s">
        <v>832</v>
      </c>
      <c r="F567" s="1" t="s">
        <v>1618</v>
      </c>
      <c r="G567" s="1" t="s">
        <v>196</v>
      </c>
      <c r="H567" s="1" t="str">
        <f t="shared" si="9"/>
        <v>BEATRIZ SANTOS SILVA</v>
      </c>
      <c r="I567" s="17" t="s">
        <v>1619</v>
      </c>
    </row>
    <row r="568" spans="1:9" x14ac:dyDescent="0.25">
      <c r="A568" s="10">
        <v>122228</v>
      </c>
      <c r="B568" s="1" t="s">
        <v>306</v>
      </c>
      <c r="C568" s="1" t="s">
        <v>626</v>
      </c>
      <c r="D568" s="1" t="s">
        <v>627</v>
      </c>
      <c r="E568" s="1" t="s">
        <v>628</v>
      </c>
      <c r="F568" s="1" t="s">
        <v>1441</v>
      </c>
      <c r="G568" s="1" t="s">
        <v>233</v>
      </c>
      <c r="H568" s="1" t="str">
        <f t="shared" si="9"/>
        <v>MARTA RIBEIRO DIAS</v>
      </c>
      <c r="I568" s="17" t="s">
        <v>1442</v>
      </c>
    </row>
    <row r="569" spans="1:9" x14ac:dyDescent="0.25">
      <c r="A569" s="10">
        <v>119121</v>
      </c>
      <c r="B569" s="1" t="s">
        <v>306</v>
      </c>
      <c r="C569" s="1" t="s">
        <v>626</v>
      </c>
      <c r="D569" s="1" t="s">
        <v>627</v>
      </c>
      <c r="E569" s="1" t="s">
        <v>628</v>
      </c>
      <c r="F569" s="1" t="s">
        <v>1620</v>
      </c>
      <c r="G569" s="1" t="s">
        <v>169</v>
      </c>
      <c r="H569" s="1" t="str">
        <f t="shared" si="9"/>
        <v>ANA RITA SANTOS</v>
      </c>
      <c r="I569" s="17" t="s">
        <v>732</v>
      </c>
    </row>
  </sheetData>
  <sheetProtection algorithmName="SHA-512" hashValue="tYMhiwfB6YpSa5TAjY3Mo/gJ5Vw9t+8NJYlkfxlnT+L08qohIjsZ+2LKNRxHDgf+0XFnxDucF1ThojP9DjmzsA==" saltValue="z2cZIrVy5eMbddY/kUWOfA==" spinCount="100000" sheet="1" objects="1" scenarios="1"/>
  <autoFilter ref="A1:I337" xr:uid="{00000000-0009-0000-0000-000003000000}"/>
  <conditionalFormatting sqref="F246:G258">
    <cfRule type="containsBlanks" dxfId="55" priority="46">
      <formula>LEN(TRIM(F246))=0</formula>
    </cfRule>
  </conditionalFormatting>
  <conditionalFormatting sqref="F259:G259">
    <cfRule type="containsBlanks" dxfId="54" priority="45">
      <formula>LEN(TRIM(F259))=0</formula>
    </cfRule>
  </conditionalFormatting>
  <conditionalFormatting sqref="F260:G260">
    <cfRule type="containsBlanks" dxfId="53" priority="44">
      <formula>LEN(TRIM(F260))=0</formula>
    </cfRule>
  </conditionalFormatting>
  <conditionalFormatting sqref="F262:G263">
    <cfRule type="containsBlanks" dxfId="52" priority="42">
      <formula>LEN(TRIM(F262))=0</formula>
    </cfRule>
  </conditionalFormatting>
  <conditionalFormatting sqref="F264:G264">
    <cfRule type="containsBlanks" dxfId="51" priority="41">
      <formula>LEN(TRIM(F264))=0</formula>
    </cfRule>
  </conditionalFormatting>
  <conditionalFormatting sqref="F265:G269">
    <cfRule type="containsBlanks" dxfId="50" priority="40">
      <formula>LEN(TRIM(F265))=0</formula>
    </cfRule>
  </conditionalFormatting>
  <conditionalFormatting sqref="F347 F348:G369">
    <cfRule type="containsBlanks" dxfId="49" priority="26">
      <formula>LEN(TRIM(F347))=0</formula>
    </cfRule>
  </conditionalFormatting>
  <conditionalFormatting sqref="F400:G400">
    <cfRule type="containsBlanks" dxfId="48" priority="22">
      <formula>LEN(TRIM(F400))=0</formula>
    </cfRule>
  </conditionalFormatting>
  <conditionalFormatting sqref="F405:G405">
    <cfRule type="containsBlanks" dxfId="47" priority="17">
      <formula>LEN(TRIM(F405))=0</formula>
    </cfRule>
  </conditionalFormatting>
  <conditionalFormatting sqref="C408">
    <cfRule type="containsBlanks" dxfId="46" priority="16">
      <formula>LEN(TRIM(C408))=0</formula>
    </cfRule>
  </conditionalFormatting>
  <conditionalFormatting sqref="C413:C444 C446">
    <cfRule type="containsBlanks" dxfId="45" priority="15">
      <formula>LEN(TRIM(C413))=0</formula>
    </cfRule>
  </conditionalFormatting>
  <conditionalFormatting sqref="F413:G472">
    <cfRule type="containsBlanks" dxfId="44" priority="14">
      <formula>LEN(TRIM(F413))=0</formula>
    </cfRule>
  </conditionalFormatting>
  <conditionalFormatting sqref="C445">
    <cfRule type="containsBlanks" dxfId="43" priority="13">
      <formula>LEN(TRIM(C445))=0</formula>
    </cfRule>
  </conditionalFormatting>
  <conditionalFormatting sqref="C473:C479">
    <cfRule type="containsBlanks" dxfId="42" priority="12">
      <formula>LEN(TRIM(C473))=0</formula>
    </cfRule>
  </conditionalFormatting>
  <conditionalFormatting sqref="F473:G473">
    <cfRule type="containsBlanks" dxfId="41" priority="11">
      <formula>LEN(TRIM(F473))=0</formula>
    </cfRule>
  </conditionalFormatting>
  <conditionalFormatting sqref="F474:G474">
    <cfRule type="containsBlanks" dxfId="40" priority="10">
      <formula>LEN(TRIM(F474))=0</formula>
    </cfRule>
  </conditionalFormatting>
  <conditionalFormatting sqref="F475:G475">
    <cfRule type="containsBlanks" dxfId="39" priority="9">
      <formula>LEN(TRIM(F475))=0</formula>
    </cfRule>
  </conditionalFormatting>
  <conditionalFormatting sqref="F476:G476">
    <cfRule type="containsBlanks" dxfId="38" priority="8">
      <formula>LEN(TRIM(F476))=0</formula>
    </cfRule>
  </conditionalFormatting>
  <conditionalFormatting sqref="F477:G477">
    <cfRule type="containsBlanks" dxfId="37" priority="7">
      <formula>LEN(TRIM(F477))=0</formula>
    </cfRule>
  </conditionalFormatting>
  <conditionalFormatting sqref="F478:G478">
    <cfRule type="containsBlanks" dxfId="36" priority="6">
      <formula>LEN(TRIM(F478))=0</formula>
    </cfRule>
  </conditionalFormatting>
  <conditionalFormatting sqref="F215:G217 F222:G223">
    <cfRule type="containsBlanks" dxfId="35" priority="55">
      <formula>LEN(TRIM(F215))=0</formula>
    </cfRule>
  </conditionalFormatting>
  <conditionalFormatting sqref="F218:G218">
    <cfRule type="containsBlanks" dxfId="34" priority="54">
      <formula>LEN(TRIM(F218))=0</formula>
    </cfRule>
  </conditionalFormatting>
  <conditionalFormatting sqref="F219:G219">
    <cfRule type="containsBlanks" dxfId="33" priority="53">
      <formula>LEN(TRIM(F219))=0</formula>
    </cfRule>
  </conditionalFormatting>
  <conditionalFormatting sqref="F220:G220">
    <cfRule type="expression" dxfId="32" priority="52" stopIfTrue="1">
      <formula>LEN(TRIM(F220))=0</formula>
    </cfRule>
  </conditionalFormatting>
  <conditionalFormatting sqref="F221:G221">
    <cfRule type="containsBlanks" dxfId="31" priority="51">
      <formula>LEN(TRIM(F221))=0</formula>
    </cfRule>
  </conditionalFormatting>
  <conditionalFormatting sqref="F230:G234">
    <cfRule type="containsBlanks" dxfId="30" priority="50">
      <formula>LEN(TRIM(F230))=0</formula>
    </cfRule>
  </conditionalFormatting>
  <conditionalFormatting sqref="F235:G235">
    <cfRule type="containsBlanks" dxfId="29" priority="49">
      <formula>LEN(TRIM(F235))=0</formula>
    </cfRule>
  </conditionalFormatting>
  <conditionalFormatting sqref="F241:G243">
    <cfRule type="containsBlanks" dxfId="28" priority="48">
      <formula>LEN(TRIM(F241))=0</formula>
    </cfRule>
  </conditionalFormatting>
  <conditionalFormatting sqref="F244:G245">
    <cfRule type="containsBlanks" dxfId="27" priority="47">
      <formula>LEN(TRIM(F244))=0</formula>
    </cfRule>
  </conditionalFormatting>
  <conditionalFormatting sqref="F261:G261">
    <cfRule type="containsBlanks" dxfId="26" priority="43">
      <formula>LEN(TRIM(F261))=0</formula>
    </cfRule>
  </conditionalFormatting>
  <conditionalFormatting sqref="F337:G337">
    <cfRule type="containsBlanks" dxfId="25" priority="38">
      <formula>LEN(TRIM(F337))=0</formula>
    </cfRule>
  </conditionalFormatting>
  <conditionalFormatting sqref="A337">
    <cfRule type="duplicateValues" dxfId="24" priority="36"/>
    <cfRule type="duplicateValues" dxfId="23" priority="37"/>
  </conditionalFormatting>
  <conditionalFormatting sqref="A337">
    <cfRule type="duplicateValues" dxfId="22" priority="39"/>
  </conditionalFormatting>
  <conditionalFormatting sqref="F338:G338">
    <cfRule type="containsBlanks" dxfId="21" priority="34">
      <formula>LEN(TRIM(F338))=0</formula>
    </cfRule>
  </conditionalFormatting>
  <conditionalFormatting sqref="A338">
    <cfRule type="duplicateValues" dxfId="20" priority="32"/>
    <cfRule type="duplicateValues" dxfId="19" priority="33"/>
  </conditionalFormatting>
  <conditionalFormatting sqref="A338">
    <cfRule type="duplicateValues" dxfId="18" priority="35"/>
  </conditionalFormatting>
  <conditionalFormatting sqref="F339:G344">
    <cfRule type="containsBlanks" dxfId="17" priority="30">
      <formula>LEN(TRIM(F339))=0</formula>
    </cfRule>
  </conditionalFormatting>
  <conditionalFormatting sqref="A339:A344">
    <cfRule type="duplicateValues" dxfId="16" priority="28"/>
    <cfRule type="duplicateValues" dxfId="15" priority="29"/>
  </conditionalFormatting>
  <conditionalFormatting sqref="A339:A344">
    <cfRule type="duplicateValues" dxfId="14" priority="31"/>
  </conditionalFormatting>
  <conditionalFormatting sqref="F345:G346 F371:F372 G370:G378">
    <cfRule type="containsBlanks" dxfId="13" priority="27">
      <formula>LEN(TRIM(F345))=0</formula>
    </cfRule>
  </conditionalFormatting>
  <conditionalFormatting sqref="F397">
    <cfRule type="containsBlanks" dxfId="12" priority="25">
      <formula>LEN(TRIM(F397))=0</formula>
    </cfRule>
  </conditionalFormatting>
  <conditionalFormatting sqref="F398">
    <cfRule type="containsBlanks" dxfId="11" priority="24">
      <formula>LEN(TRIM(F398))=0</formula>
    </cfRule>
  </conditionalFormatting>
  <conditionalFormatting sqref="C400:C407 C409:C411">
    <cfRule type="containsBlanks" dxfId="10" priority="23">
      <formula>LEN(TRIM(C400))=0</formula>
    </cfRule>
  </conditionalFormatting>
  <conditionalFormatting sqref="F401:G401">
    <cfRule type="containsBlanks" dxfId="9" priority="21">
      <formula>LEN(TRIM(F401))=0</formula>
    </cfRule>
  </conditionalFormatting>
  <conditionalFormatting sqref="F402:G402">
    <cfRule type="containsBlanks" dxfId="8" priority="20">
      <formula>LEN(TRIM(F402))=0</formula>
    </cfRule>
  </conditionalFormatting>
  <conditionalFormatting sqref="F403:G403">
    <cfRule type="containsBlanks" dxfId="7" priority="19">
      <formula>LEN(TRIM(F403))=0</formula>
    </cfRule>
  </conditionalFormatting>
  <conditionalFormatting sqref="F404:G404">
    <cfRule type="containsBlanks" dxfId="6" priority="18">
      <formula>LEN(TRIM(F404))=0</formula>
    </cfRule>
  </conditionalFormatting>
  <conditionalFormatting sqref="A345:A352">
    <cfRule type="duplicateValues" dxfId="5" priority="56"/>
  </conditionalFormatting>
  <conditionalFormatting sqref="A1:A555 A570:A1048576">
    <cfRule type="duplicateValues" dxfId="4" priority="5"/>
  </conditionalFormatting>
  <conditionalFormatting sqref="I337">
    <cfRule type="containsBlanks" dxfId="3" priority="4">
      <formula>LEN(TRIM(I337))=0</formula>
    </cfRule>
  </conditionalFormatting>
  <conditionalFormatting sqref="I338">
    <cfRule type="containsBlanks" dxfId="2" priority="3">
      <formula>LEN(TRIM(I338))=0</formula>
    </cfRule>
  </conditionalFormatting>
  <conditionalFormatting sqref="I339:I344">
    <cfRule type="containsBlanks" dxfId="1" priority="2">
      <formula>LEN(TRIM(I339))=0</formula>
    </cfRule>
  </conditionalFormatting>
  <conditionalFormatting sqref="I372">
    <cfRule type="containsBlanks" dxfId="0" priority="1">
      <formula>LEN(TRIM(I372))=0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5"/>
  <sheetViews>
    <sheetView workbookViewId="0">
      <selection sqref="A1:A1048576"/>
    </sheetView>
  </sheetViews>
  <sheetFormatPr defaultRowHeight="15" x14ac:dyDescent="0.25"/>
  <cols>
    <col min="1" max="1" width="51" bestFit="1" customWidth="1"/>
  </cols>
  <sheetData>
    <row r="1" spans="1:1" x14ac:dyDescent="0.25">
      <c r="A1" s="1" t="s">
        <v>112</v>
      </c>
    </row>
    <row r="2" spans="1:1" x14ac:dyDescent="0.25">
      <c r="A2" s="1" t="s">
        <v>229</v>
      </c>
    </row>
    <row r="3" spans="1:1" x14ac:dyDescent="0.25">
      <c r="A3" s="1" t="s">
        <v>298</v>
      </c>
    </row>
    <row r="4" spans="1:1" x14ac:dyDescent="0.25">
      <c r="A4" s="1" t="s">
        <v>307</v>
      </c>
    </row>
    <row r="5" spans="1:1" x14ac:dyDescent="0.25">
      <c r="A5" s="1" t="s">
        <v>314</v>
      </c>
    </row>
    <row r="6" spans="1:1" x14ac:dyDescent="0.25">
      <c r="A6" s="1" t="s">
        <v>1217</v>
      </c>
    </row>
    <row r="7" spans="1:1" x14ac:dyDescent="0.25">
      <c r="A7" s="1" t="s">
        <v>347</v>
      </c>
    </row>
    <row r="8" spans="1:1" x14ac:dyDescent="0.25">
      <c r="A8" s="1" t="s">
        <v>469</v>
      </c>
    </row>
    <row r="9" spans="1:1" x14ac:dyDescent="0.25">
      <c r="A9" s="1" t="s">
        <v>517</v>
      </c>
    </row>
    <row r="10" spans="1:1" x14ac:dyDescent="0.25">
      <c r="A10" s="1" t="s">
        <v>626</v>
      </c>
    </row>
    <row r="11" spans="1:1" x14ac:dyDescent="0.25">
      <c r="A11" s="1" t="s">
        <v>1218</v>
      </c>
    </row>
    <row r="12" spans="1:1" x14ac:dyDescent="0.25">
      <c r="A12" s="1" t="s">
        <v>830</v>
      </c>
    </row>
    <row r="13" spans="1:1" x14ac:dyDescent="0.25">
      <c r="A13" s="1" t="s">
        <v>926</v>
      </c>
    </row>
    <row r="14" spans="1:1" x14ac:dyDescent="0.25">
      <c r="A14" s="1" t="s">
        <v>1040</v>
      </c>
    </row>
    <row r="17" spans="1:1" x14ac:dyDescent="0.25">
      <c r="A17"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sheetData>
  <sortState xmlns:xlrd2="http://schemas.microsoft.com/office/spreadsheetml/2017/richdata2" ref="A1:A25">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vt:i4>
      </vt:variant>
    </vt:vector>
  </HeadingPairs>
  <TitlesOfParts>
    <vt:vector size="6" baseType="lpstr">
      <vt:lpstr>COACH CARD</vt:lpstr>
      <vt:lpstr>MOVIMENTOS</vt:lpstr>
      <vt:lpstr>COMPETIÇÕES</vt:lpstr>
      <vt:lpstr>ATLETAS</vt:lpstr>
      <vt:lpstr>CLUBES</vt:lpstr>
      <vt:lpstr>'COACH CARD'!Área_de_Impressão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Lavinha</dc:creator>
  <cp:lastModifiedBy>IsabelLavinha</cp:lastModifiedBy>
  <cp:lastPrinted>2022-10-27T13:58:42Z</cp:lastPrinted>
  <dcterms:created xsi:type="dcterms:W3CDTF">2022-10-26T09:27:53Z</dcterms:created>
  <dcterms:modified xsi:type="dcterms:W3CDTF">2023-06-16T13:32:04Z</dcterms:modified>
</cp:coreProperties>
</file>